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1355" windowHeight="4875" activeTab="1"/>
  </bookViews>
  <sheets>
    <sheet name="قوانین پایه " sheetId="1" r:id="rId1"/>
    <sheet name="فروردین" sheetId="2" r:id="rId2"/>
    <sheet name="اردیبهشت" sheetId="3" r:id="rId3"/>
    <sheet name="خرداد" sheetId="4" r:id="rId4"/>
    <sheet name="تیر" sheetId="5" r:id="rId5"/>
    <sheet name="مرداد" sheetId="6" r:id="rId6"/>
    <sheet name="شهریور" sheetId="7" r:id="rId7"/>
    <sheet name="مهر" sheetId="8" r:id="rId8"/>
    <sheet name="آبان" sheetId="9" r:id="rId9"/>
    <sheet name="آذر" sheetId="10" r:id="rId10"/>
    <sheet name="دی" sheetId="11" r:id="rId11"/>
    <sheet name="بهمن" sheetId="12" r:id="rId12"/>
    <sheet name="اسفند" sheetId="13" r:id="rId13"/>
    <sheet name="تجمیعی" sheetId="14" r:id="rId14"/>
    <sheet name="نمونه خام" sheetId="15" r:id="rId15"/>
    <sheet name="لیست ارائه به دارایی" sheetId="16" r:id="rId16"/>
  </sheets>
  <externalReferences>
    <externalReference r:id="rId17"/>
  </externalReferences>
  <calcPr calcId="125725"/>
</workbook>
</file>

<file path=xl/calcChain.xml><?xml version="1.0" encoding="utf-8"?>
<calcChain xmlns="http://schemas.openxmlformats.org/spreadsheetml/2006/main">
  <c r="O5" i="1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E18" i="16"/>
  <c r="D18"/>
  <c r="F18"/>
  <c r="G18"/>
  <c r="H18"/>
  <c r="I18"/>
  <c r="J18"/>
  <c r="K18"/>
  <c r="L18"/>
  <c r="M18"/>
  <c r="N18"/>
  <c r="O18"/>
  <c r="P18"/>
  <c r="Q18"/>
  <c r="R18"/>
  <c r="S18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P4"/>
  <c r="Q4"/>
  <c r="O15"/>
  <c r="O14"/>
  <c r="O13"/>
  <c r="O12"/>
  <c r="O11"/>
  <c r="O10"/>
  <c r="O9"/>
  <c r="O8"/>
  <c r="O7"/>
  <c r="O6"/>
  <c r="O5"/>
  <c r="O4"/>
  <c r="L16"/>
  <c r="N16" s="1"/>
  <c r="R16" s="1"/>
  <c r="L17"/>
  <c r="N17" s="1"/>
  <c r="R17" s="1"/>
  <c r="G15"/>
  <c r="G14"/>
  <c r="G13"/>
  <c r="G12"/>
  <c r="G11"/>
  <c r="G10"/>
  <c r="G9"/>
  <c r="G8"/>
  <c r="G7"/>
  <c r="G6"/>
  <c r="G5"/>
  <c r="G4"/>
  <c r="H15"/>
  <c r="F15"/>
  <c r="E15"/>
  <c r="D15"/>
  <c r="T55" i="13"/>
  <c r="S55"/>
  <c r="R55"/>
  <c r="Q55"/>
  <c r="P55"/>
  <c r="O55"/>
  <c r="N55"/>
  <c r="M55"/>
  <c r="L55"/>
  <c r="K55"/>
  <c r="J55"/>
  <c r="I55"/>
  <c r="H55"/>
  <c r="G55"/>
  <c r="F55"/>
  <c r="E55"/>
  <c r="D55"/>
  <c r="C55"/>
  <c r="H14" i="16"/>
  <c r="F14"/>
  <c r="E14"/>
  <c r="D14"/>
  <c r="T55" i="12"/>
  <c r="S55"/>
  <c r="R55"/>
  <c r="Q55"/>
  <c r="P55"/>
  <c r="O55"/>
  <c r="N55"/>
  <c r="M55"/>
  <c r="L55"/>
  <c r="K55"/>
  <c r="J55"/>
  <c r="I55"/>
  <c r="H55"/>
  <c r="G55"/>
  <c r="F55"/>
  <c r="E55"/>
  <c r="D55"/>
  <c r="C55"/>
  <c r="H13" i="16"/>
  <c r="F13"/>
  <c r="E13"/>
  <c r="D13"/>
  <c r="T55" i="11"/>
  <c r="S55"/>
  <c r="R55"/>
  <c r="Q55"/>
  <c r="P55"/>
  <c r="O55"/>
  <c r="N55"/>
  <c r="M55"/>
  <c r="L55"/>
  <c r="K55"/>
  <c r="J55"/>
  <c r="I55"/>
  <c r="H55"/>
  <c r="G55"/>
  <c r="F55"/>
  <c r="E55"/>
  <c r="D55"/>
  <c r="C55"/>
  <c r="H12" i="16"/>
  <c r="F12"/>
  <c r="E12"/>
  <c r="D12"/>
  <c r="T55" i="10"/>
  <c r="S55"/>
  <c r="R55"/>
  <c r="Q55"/>
  <c r="P55"/>
  <c r="O55"/>
  <c r="N55"/>
  <c r="M55"/>
  <c r="L55"/>
  <c r="K55"/>
  <c r="J55"/>
  <c r="I55"/>
  <c r="H55"/>
  <c r="G55"/>
  <c r="F55"/>
  <c r="E55"/>
  <c r="D55"/>
  <c r="C55"/>
  <c r="H11" i="16"/>
  <c r="F11"/>
  <c r="E11"/>
  <c r="D11"/>
  <c r="T55" i="9"/>
  <c r="S55"/>
  <c r="R55"/>
  <c r="Q55"/>
  <c r="P55"/>
  <c r="O55"/>
  <c r="N55"/>
  <c r="M55"/>
  <c r="L55"/>
  <c r="K55"/>
  <c r="J55"/>
  <c r="I55"/>
  <c r="H55"/>
  <c r="G55"/>
  <c r="F55"/>
  <c r="E55"/>
  <c r="D55"/>
  <c r="C55"/>
  <c r="H10" i="16"/>
  <c r="F10"/>
  <c r="E10"/>
  <c r="D10"/>
  <c r="T55" i="8"/>
  <c r="S55"/>
  <c r="R55"/>
  <c r="Q55"/>
  <c r="P55"/>
  <c r="O55"/>
  <c r="N55"/>
  <c r="M55"/>
  <c r="L55"/>
  <c r="K55"/>
  <c r="J55"/>
  <c r="I55"/>
  <c r="H55"/>
  <c r="G55"/>
  <c r="F55"/>
  <c r="E55"/>
  <c r="D55"/>
  <c r="C55"/>
  <c r="H9" i="16"/>
  <c r="F9"/>
  <c r="E9"/>
  <c r="D9"/>
  <c r="T55" i="7"/>
  <c r="S55"/>
  <c r="R55"/>
  <c r="Q55"/>
  <c r="P55"/>
  <c r="O55"/>
  <c r="N55"/>
  <c r="M55"/>
  <c r="L55"/>
  <c r="K55"/>
  <c r="J55"/>
  <c r="I55"/>
  <c r="H55"/>
  <c r="G55"/>
  <c r="F55"/>
  <c r="E55"/>
  <c r="D55"/>
  <c r="C55"/>
  <c r="H8" i="16"/>
  <c r="F8"/>
  <c r="E8"/>
  <c r="D8"/>
  <c r="T55" i="6"/>
  <c r="S55"/>
  <c r="R55"/>
  <c r="Q55"/>
  <c r="P55"/>
  <c r="O55"/>
  <c r="N55"/>
  <c r="M55"/>
  <c r="L55"/>
  <c r="K55"/>
  <c r="J55"/>
  <c r="I55"/>
  <c r="H55"/>
  <c r="G55"/>
  <c r="F55"/>
  <c r="E55"/>
  <c r="D55"/>
  <c r="C55"/>
  <c r="H7" i="16"/>
  <c r="F7"/>
  <c r="E7"/>
  <c r="D7"/>
  <c r="T55" i="5"/>
  <c r="S55"/>
  <c r="R55"/>
  <c r="Q55"/>
  <c r="P55"/>
  <c r="O55"/>
  <c r="N55"/>
  <c r="M55"/>
  <c r="L55"/>
  <c r="K55"/>
  <c r="J55"/>
  <c r="I55"/>
  <c r="H55"/>
  <c r="G55"/>
  <c r="F55"/>
  <c r="E55"/>
  <c r="D55"/>
  <c r="C55"/>
  <c r="H6" i="16"/>
  <c r="F6"/>
  <c r="E6"/>
  <c r="D6"/>
  <c r="T55" i="4"/>
  <c r="S55"/>
  <c r="R55"/>
  <c r="Q55"/>
  <c r="P55"/>
  <c r="O55"/>
  <c r="N55"/>
  <c r="M55"/>
  <c r="L55"/>
  <c r="K55"/>
  <c r="J55"/>
  <c r="I55"/>
  <c r="H55"/>
  <c r="G55"/>
  <c r="F55"/>
  <c r="E55"/>
  <c r="D55"/>
  <c r="C55"/>
  <c r="H5" i="16"/>
  <c r="F5"/>
  <c r="E5"/>
  <c r="D5"/>
  <c r="D55" i="3"/>
  <c r="T55"/>
  <c r="S55"/>
  <c r="R55"/>
  <c r="Q55"/>
  <c r="P55"/>
  <c r="O55"/>
  <c r="N55"/>
  <c r="M55"/>
  <c r="L55"/>
  <c r="K55"/>
  <c r="J55"/>
  <c r="I55"/>
  <c r="H55"/>
  <c r="G55"/>
  <c r="F55"/>
  <c r="E55"/>
  <c r="C55"/>
  <c r="H4" i="16"/>
  <c r="F4"/>
  <c r="E4"/>
  <c r="D4"/>
  <c r="D55" i="2"/>
  <c r="C55"/>
  <c r="F55"/>
  <c r="G55"/>
  <c r="H55"/>
  <c r="I55"/>
  <c r="J55"/>
  <c r="K55"/>
  <c r="L55"/>
  <c r="M55"/>
  <c r="N55"/>
  <c r="O55"/>
  <c r="P55"/>
  <c r="Q55"/>
  <c r="R55"/>
  <c r="S55"/>
  <c r="T55"/>
  <c r="E55"/>
  <c r="K17" i="16"/>
  <c r="M16"/>
  <c r="K16"/>
  <c r="K4" l="1"/>
  <c r="L5"/>
  <c r="N5" s="1"/>
  <c r="R5" s="1"/>
  <c r="L6"/>
  <c r="L7"/>
  <c r="N7" s="1"/>
  <c r="R7" s="1"/>
  <c r="L9"/>
  <c r="L10"/>
  <c r="M10" s="1"/>
  <c r="L11"/>
  <c r="N11" s="1"/>
  <c r="R11" s="1"/>
  <c r="L13"/>
  <c r="N13" s="1"/>
  <c r="R13" s="1"/>
  <c r="L14"/>
  <c r="L15"/>
  <c r="N15" s="1"/>
  <c r="R15" s="1"/>
  <c r="L4"/>
  <c r="L8"/>
  <c r="N8" s="1"/>
  <c r="R8" s="1"/>
  <c r="L12"/>
  <c r="M12" s="1"/>
  <c r="K15"/>
  <c r="K14"/>
  <c r="K13"/>
  <c r="K12"/>
  <c r="N12"/>
  <c r="R12" s="1"/>
  <c r="K11"/>
  <c r="K10"/>
  <c r="K9"/>
  <c r="N9"/>
  <c r="R9" s="1"/>
  <c r="K8"/>
  <c r="K7"/>
  <c r="M6"/>
  <c r="K6"/>
  <c r="K5"/>
  <c r="N4"/>
  <c r="S17"/>
  <c r="S16"/>
  <c r="M17"/>
  <c r="M8" l="1"/>
  <c r="S12"/>
  <c r="M15"/>
  <c r="R4"/>
  <c r="S4"/>
  <c r="S15"/>
  <c r="S13"/>
  <c r="N14"/>
  <c r="M14"/>
  <c r="M13"/>
  <c r="S11"/>
  <c r="M11"/>
  <c r="N10"/>
  <c r="S9"/>
  <c r="M9"/>
  <c r="S8"/>
  <c r="M7"/>
  <c r="S7"/>
  <c r="N6"/>
  <c r="S5"/>
  <c r="M5"/>
  <c r="M4"/>
  <c r="R14" l="1"/>
  <c r="S14" s="1"/>
  <c r="S10"/>
  <c r="R10"/>
  <c r="R6"/>
  <c r="S6" s="1"/>
  <c r="N4" i="14" l="1"/>
  <c r="M4"/>
  <c r="L4"/>
  <c r="K4"/>
  <c r="J4"/>
  <c r="I4"/>
  <c r="H4"/>
  <c r="G4"/>
  <c r="F4"/>
  <c r="E4"/>
  <c r="D4"/>
  <c r="C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R6" i="13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12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1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10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9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8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7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5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4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3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6" i="2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"/>
  <c r="R5" i="3"/>
  <c r="R5" i="4"/>
  <c r="R5" i="5"/>
  <c r="R5" i="6"/>
  <c r="R5" i="7"/>
  <c r="R5" i="8"/>
  <c r="R5" i="9"/>
  <c r="R5" i="10"/>
  <c r="R5" i="11"/>
  <c r="R5" i="12"/>
  <c r="R5" i="13"/>
  <c r="L54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L51"/>
  <c r="G51"/>
  <c r="N51" s="1"/>
  <c r="E51"/>
  <c r="M51" s="1"/>
  <c r="Q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L47"/>
  <c r="G47"/>
  <c r="N47" s="1"/>
  <c r="E47"/>
  <c r="M47" s="1"/>
  <c r="Q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L43"/>
  <c r="G43"/>
  <c r="N43" s="1"/>
  <c r="E43"/>
  <c r="M43" s="1"/>
  <c r="Q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L39"/>
  <c r="G39"/>
  <c r="N39" s="1"/>
  <c r="E39"/>
  <c r="M39" s="1"/>
  <c r="Q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L35"/>
  <c r="G35"/>
  <c r="N35" s="1"/>
  <c r="E35"/>
  <c r="M35" s="1"/>
  <c r="Q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L31"/>
  <c r="G31"/>
  <c r="N31" s="1"/>
  <c r="E31"/>
  <c r="M31" s="1"/>
  <c r="Q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L27"/>
  <c r="G27"/>
  <c r="N27" s="1"/>
  <c r="E27"/>
  <c r="M27" s="1"/>
  <c r="Q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L23"/>
  <c r="G23"/>
  <c r="N23" s="1"/>
  <c r="E23"/>
  <c r="M23" s="1"/>
  <c r="Q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L19"/>
  <c r="G19"/>
  <c r="N19" s="1"/>
  <c r="E19"/>
  <c r="M19" s="1"/>
  <c r="Q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L15"/>
  <c r="G15"/>
  <c r="N15" s="1"/>
  <c r="E15"/>
  <c r="M15" s="1"/>
  <c r="Q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L11"/>
  <c r="G11"/>
  <c r="N11" s="1"/>
  <c r="E11"/>
  <c r="M11" s="1"/>
  <c r="Q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L7"/>
  <c r="G7"/>
  <c r="N7" s="1"/>
  <c r="E7"/>
  <c r="M7" s="1"/>
  <c r="Q7" s="1"/>
  <c r="L6"/>
  <c r="J6"/>
  <c r="N6" s="1"/>
  <c r="G6"/>
  <c r="E6"/>
  <c r="M6" s="1"/>
  <c r="Q6" s="1"/>
  <c r="S6" s="1"/>
  <c r="J5"/>
  <c r="G5"/>
  <c r="L5" s="1"/>
  <c r="E5"/>
  <c r="M5" s="1"/>
  <c r="Q5" s="1"/>
  <c r="L54" i="12"/>
  <c r="T54" s="1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S52" s="1"/>
  <c r="L51"/>
  <c r="G51"/>
  <c r="N51" s="1"/>
  <c r="E51"/>
  <c r="M51" s="1"/>
  <c r="Q51" s="1"/>
  <c r="S51" s="1"/>
  <c r="L50"/>
  <c r="T50" s="1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S48" s="1"/>
  <c r="L47"/>
  <c r="G47"/>
  <c r="N47" s="1"/>
  <c r="E47"/>
  <c r="M47" s="1"/>
  <c r="Q47" s="1"/>
  <c r="S47" s="1"/>
  <c r="L46"/>
  <c r="T46" s="1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S44" s="1"/>
  <c r="L43"/>
  <c r="G43"/>
  <c r="N43" s="1"/>
  <c r="E43"/>
  <c r="M43" s="1"/>
  <c r="Q43" s="1"/>
  <c r="S43" s="1"/>
  <c r="L42"/>
  <c r="T42" s="1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S40" s="1"/>
  <c r="L39"/>
  <c r="G39"/>
  <c r="N39" s="1"/>
  <c r="E39"/>
  <c r="M39" s="1"/>
  <c r="Q39" s="1"/>
  <c r="S39" s="1"/>
  <c r="L38"/>
  <c r="T38" s="1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S36" s="1"/>
  <c r="L35"/>
  <c r="G35"/>
  <c r="N35" s="1"/>
  <c r="E35"/>
  <c r="M35" s="1"/>
  <c r="Q35" s="1"/>
  <c r="S35" s="1"/>
  <c r="L34"/>
  <c r="T34" s="1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S32" s="1"/>
  <c r="L31"/>
  <c r="G31"/>
  <c r="N31" s="1"/>
  <c r="E31"/>
  <c r="M31" s="1"/>
  <c r="Q31" s="1"/>
  <c r="S31" s="1"/>
  <c r="L30"/>
  <c r="T30" s="1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S28" s="1"/>
  <c r="L27"/>
  <c r="G27"/>
  <c r="N27" s="1"/>
  <c r="E27"/>
  <c r="M27" s="1"/>
  <c r="Q27" s="1"/>
  <c r="S27" s="1"/>
  <c r="L26"/>
  <c r="T26" s="1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S24" s="1"/>
  <c r="L23"/>
  <c r="G23"/>
  <c r="N23" s="1"/>
  <c r="E23"/>
  <c r="M23" s="1"/>
  <c r="Q23" s="1"/>
  <c r="S23" s="1"/>
  <c r="L22"/>
  <c r="T22" s="1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S20" s="1"/>
  <c r="L19"/>
  <c r="G19"/>
  <c r="N19" s="1"/>
  <c r="E19"/>
  <c r="M19" s="1"/>
  <c r="Q19" s="1"/>
  <c r="S19" s="1"/>
  <c r="L18"/>
  <c r="T18" s="1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S16" s="1"/>
  <c r="L15"/>
  <c r="G15"/>
  <c r="N15" s="1"/>
  <c r="E15"/>
  <c r="M15" s="1"/>
  <c r="Q15" s="1"/>
  <c r="S15" s="1"/>
  <c r="L14"/>
  <c r="T14" s="1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S12" s="1"/>
  <c r="L11"/>
  <c r="G11"/>
  <c r="N11" s="1"/>
  <c r="E11"/>
  <c r="M11" s="1"/>
  <c r="Q11" s="1"/>
  <c r="S11" s="1"/>
  <c r="L10"/>
  <c r="T10" s="1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S8" s="1"/>
  <c r="L7"/>
  <c r="G7"/>
  <c r="N7" s="1"/>
  <c r="E7"/>
  <c r="M7" s="1"/>
  <c r="Q7" s="1"/>
  <c r="S7" s="1"/>
  <c r="L6"/>
  <c r="J6"/>
  <c r="N6" s="1"/>
  <c r="G6"/>
  <c r="E6"/>
  <c r="M6" s="1"/>
  <c r="Q6" s="1"/>
  <c r="S6" s="1"/>
  <c r="J5"/>
  <c r="G5"/>
  <c r="L5" s="1"/>
  <c r="E5"/>
  <c r="M5" s="1"/>
  <c r="Q5" s="1"/>
  <c r="L54" i="11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L51"/>
  <c r="G51"/>
  <c r="N51" s="1"/>
  <c r="E51"/>
  <c r="M51" s="1"/>
  <c r="Q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L47"/>
  <c r="G47"/>
  <c r="N47" s="1"/>
  <c r="E47"/>
  <c r="M47" s="1"/>
  <c r="Q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L43"/>
  <c r="G43"/>
  <c r="N43" s="1"/>
  <c r="E43"/>
  <c r="M43" s="1"/>
  <c r="Q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L39"/>
  <c r="G39"/>
  <c r="N39" s="1"/>
  <c r="E39"/>
  <c r="M39" s="1"/>
  <c r="Q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L35"/>
  <c r="G35"/>
  <c r="N35" s="1"/>
  <c r="E35"/>
  <c r="M35" s="1"/>
  <c r="Q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L31"/>
  <c r="G31"/>
  <c r="N31" s="1"/>
  <c r="E31"/>
  <c r="M31" s="1"/>
  <c r="Q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L27"/>
  <c r="G27"/>
  <c r="N27" s="1"/>
  <c r="E27"/>
  <c r="M27" s="1"/>
  <c r="Q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L23"/>
  <c r="G23"/>
  <c r="N23" s="1"/>
  <c r="E23"/>
  <c r="M23" s="1"/>
  <c r="Q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L19"/>
  <c r="G19"/>
  <c r="N19" s="1"/>
  <c r="E19"/>
  <c r="M19" s="1"/>
  <c r="Q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L15"/>
  <c r="G15"/>
  <c r="N15" s="1"/>
  <c r="E15"/>
  <c r="M15" s="1"/>
  <c r="Q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L11"/>
  <c r="G11"/>
  <c r="N11" s="1"/>
  <c r="E11"/>
  <c r="M11" s="1"/>
  <c r="Q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L7"/>
  <c r="G7"/>
  <c r="N7" s="1"/>
  <c r="E7"/>
  <c r="M7" s="1"/>
  <c r="Q7" s="1"/>
  <c r="L6"/>
  <c r="J6"/>
  <c r="N6" s="1"/>
  <c r="G6"/>
  <c r="E6"/>
  <c r="M6" s="1"/>
  <c r="Q6" s="1"/>
  <c r="S6" s="1"/>
  <c r="J5"/>
  <c r="G5"/>
  <c r="L5" s="1"/>
  <c r="E5"/>
  <c r="M5" s="1"/>
  <c r="Q5" s="1"/>
  <c r="L54" i="10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S52" s="1"/>
  <c r="L51"/>
  <c r="G51"/>
  <c r="N51" s="1"/>
  <c r="E51"/>
  <c r="M51" s="1"/>
  <c r="Q51" s="1"/>
  <c r="S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S48" s="1"/>
  <c r="L47"/>
  <c r="G47"/>
  <c r="N47" s="1"/>
  <c r="E47"/>
  <c r="M47" s="1"/>
  <c r="Q47" s="1"/>
  <c r="S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S44" s="1"/>
  <c r="L43"/>
  <c r="G43"/>
  <c r="N43" s="1"/>
  <c r="E43"/>
  <c r="M43" s="1"/>
  <c r="Q43" s="1"/>
  <c r="S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S40" s="1"/>
  <c r="L39"/>
  <c r="G39"/>
  <c r="N39" s="1"/>
  <c r="E39"/>
  <c r="M39" s="1"/>
  <c r="Q39" s="1"/>
  <c r="S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S36" s="1"/>
  <c r="L35"/>
  <c r="G35"/>
  <c r="N35" s="1"/>
  <c r="E35"/>
  <c r="M35" s="1"/>
  <c r="Q35" s="1"/>
  <c r="S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S32" s="1"/>
  <c r="L31"/>
  <c r="G31"/>
  <c r="N31" s="1"/>
  <c r="E31"/>
  <c r="M31" s="1"/>
  <c r="Q31" s="1"/>
  <c r="S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S28" s="1"/>
  <c r="L27"/>
  <c r="G27"/>
  <c r="N27" s="1"/>
  <c r="E27"/>
  <c r="M27" s="1"/>
  <c r="Q27" s="1"/>
  <c r="S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S24" s="1"/>
  <c r="L23"/>
  <c r="G23"/>
  <c r="N23" s="1"/>
  <c r="E23"/>
  <c r="M23" s="1"/>
  <c r="Q23" s="1"/>
  <c r="S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S20" s="1"/>
  <c r="L19"/>
  <c r="G19"/>
  <c r="N19" s="1"/>
  <c r="E19"/>
  <c r="M19" s="1"/>
  <c r="Q19" s="1"/>
  <c r="S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S16" s="1"/>
  <c r="L15"/>
  <c r="G15"/>
  <c r="N15" s="1"/>
  <c r="E15"/>
  <c r="M15" s="1"/>
  <c r="Q15" s="1"/>
  <c r="S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S12" s="1"/>
  <c r="L11"/>
  <c r="G11"/>
  <c r="N11" s="1"/>
  <c r="E11"/>
  <c r="M11" s="1"/>
  <c r="Q11" s="1"/>
  <c r="S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S8" s="1"/>
  <c r="L7"/>
  <c r="G7"/>
  <c r="N7" s="1"/>
  <c r="E7"/>
  <c r="M7" s="1"/>
  <c r="Q7" s="1"/>
  <c r="S7" s="1"/>
  <c r="L6"/>
  <c r="J6"/>
  <c r="N6" s="1"/>
  <c r="G6"/>
  <c r="E6"/>
  <c r="M6" s="1"/>
  <c r="Q6" s="1"/>
  <c r="S6" s="1"/>
  <c r="J5"/>
  <c r="G5"/>
  <c r="L5" s="1"/>
  <c r="E5"/>
  <c r="M5" s="1"/>
  <c r="Q5" s="1"/>
  <c r="G54" i="9"/>
  <c r="L54" s="1"/>
  <c r="E54"/>
  <c r="M54" s="1"/>
  <c r="Q54" s="1"/>
  <c r="S54" s="1"/>
  <c r="G53"/>
  <c r="L53" s="1"/>
  <c r="E53"/>
  <c r="M53" s="1"/>
  <c r="Q53" s="1"/>
  <c r="S53" s="1"/>
  <c r="G52"/>
  <c r="L52" s="1"/>
  <c r="E52"/>
  <c r="M52" s="1"/>
  <c r="Q52" s="1"/>
  <c r="S52" s="1"/>
  <c r="G51"/>
  <c r="L51" s="1"/>
  <c r="E51"/>
  <c r="M51" s="1"/>
  <c r="Q51" s="1"/>
  <c r="G50"/>
  <c r="L50" s="1"/>
  <c r="E50"/>
  <c r="M50" s="1"/>
  <c r="Q50" s="1"/>
  <c r="S50" s="1"/>
  <c r="G49"/>
  <c r="E49"/>
  <c r="M49" s="1"/>
  <c r="Q49" s="1"/>
  <c r="S49" s="1"/>
  <c r="G48"/>
  <c r="E48"/>
  <c r="G47"/>
  <c r="E47"/>
  <c r="G46"/>
  <c r="E46"/>
  <c r="M46" s="1"/>
  <c r="Q46" s="1"/>
  <c r="S46" s="1"/>
  <c r="G45"/>
  <c r="E45"/>
  <c r="M45" s="1"/>
  <c r="Q45" s="1"/>
  <c r="S45" s="1"/>
  <c r="G44"/>
  <c r="E44"/>
  <c r="G43"/>
  <c r="E43"/>
  <c r="G42"/>
  <c r="E42"/>
  <c r="M42" s="1"/>
  <c r="Q42" s="1"/>
  <c r="S42" s="1"/>
  <c r="G41"/>
  <c r="E41"/>
  <c r="M41" s="1"/>
  <c r="Q41" s="1"/>
  <c r="S41" s="1"/>
  <c r="Q40"/>
  <c r="G40"/>
  <c r="E40"/>
  <c r="M40" s="1"/>
  <c r="G39"/>
  <c r="E39"/>
  <c r="G38"/>
  <c r="E38"/>
  <c r="M38" s="1"/>
  <c r="Q38" s="1"/>
  <c r="S38" s="1"/>
  <c r="G37"/>
  <c r="E37"/>
  <c r="M37" s="1"/>
  <c r="Q37" s="1"/>
  <c r="S37" s="1"/>
  <c r="Q36"/>
  <c r="S36" s="1"/>
  <c r="G36"/>
  <c r="E36"/>
  <c r="M36" s="1"/>
  <c r="G35"/>
  <c r="E35"/>
  <c r="G34"/>
  <c r="E34"/>
  <c r="M34" s="1"/>
  <c r="Q34" s="1"/>
  <c r="S34" s="1"/>
  <c r="G33"/>
  <c r="E33"/>
  <c r="Q32"/>
  <c r="S32" s="1"/>
  <c r="G32"/>
  <c r="E32"/>
  <c r="M32" s="1"/>
  <c r="G31"/>
  <c r="E31"/>
  <c r="G30"/>
  <c r="E30"/>
  <c r="M30" s="1"/>
  <c r="Q30" s="1"/>
  <c r="S30" s="1"/>
  <c r="G29"/>
  <c r="E29"/>
  <c r="M29" s="1"/>
  <c r="Q29" s="1"/>
  <c r="S29" s="1"/>
  <c r="Q28"/>
  <c r="G28"/>
  <c r="E28"/>
  <c r="M28" s="1"/>
  <c r="G27"/>
  <c r="E27"/>
  <c r="G26"/>
  <c r="E26"/>
  <c r="M26" s="1"/>
  <c r="Q26" s="1"/>
  <c r="S26" s="1"/>
  <c r="G25"/>
  <c r="E25"/>
  <c r="M25" s="1"/>
  <c r="Q25" s="1"/>
  <c r="S25" s="1"/>
  <c r="Q24"/>
  <c r="G24"/>
  <c r="E24"/>
  <c r="M24" s="1"/>
  <c r="G23"/>
  <c r="E23"/>
  <c r="G22"/>
  <c r="E22"/>
  <c r="M22" s="1"/>
  <c r="Q22" s="1"/>
  <c r="S22" s="1"/>
  <c r="G21"/>
  <c r="E21"/>
  <c r="M21" s="1"/>
  <c r="Q21" s="1"/>
  <c r="S21" s="1"/>
  <c r="Q20"/>
  <c r="S20" s="1"/>
  <c r="G20"/>
  <c r="E20"/>
  <c r="M20" s="1"/>
  <c r="G19"/>
  <c r="E19"/>
  <c r="G18"/>
  <c r="E18"/>
  <c r="M18" s="1"/>
  <c r="Q18" s="1"/>
  <c r="S18" s="1"/>
  <c r="G17"/>
  <c r="E17"/>
  <c r="M17" s="1"/>
  <c r="Q17" s="1"/>
  <c r="S17" s="1"/>
  <c r="Q16"/>
  <c r="S16" s="1"/>
  <c r="G16"/>
  <c r="E16"/>
  <c r="M16" s="1"/>
  <c r="G15"/>
  <c r="E15"/>
  <c r="G14"/>
  <c r="E14"/>
  <c r="M14" s="1"/>
  <c r="Q14" s="1"/>
  <c r="S14" s="1"/>
  <c r="G13"/>
  <c r="E13"/>
  <c r="M13" s="1"/>
  <c r="Q13" s="1"/>
  <c r="S13" s="1"/>
  <c r="Q12"/>
  <c r="G12"/>
  <c r="E12"/>
  <c r="M12" s="1"/>
  <c r="G11"/>
  <c r="E11"/>
  <c r="G10"/>
  <c r="E10"/>
  <c r="M10" s="1"/>
  <c r="Q10" s="1"/>
  <c r="S10" s="1"/>
  <c r="G9"/>
  <c r="E9"/>
  <c r="M9" s="1"/>
  <c r="Q9" s="1"/>
  <c r="S9" s="1"/>
  <c r="Q8"/>
  <c r="G8"/>
  <c r="E8"/>
  <c r="M8" s="1"/>
  <c r="G7"/>
  <c r="E7"/>
  <c r="Q6"/>
  <c r="S6" s="1"/>
  <c r="J6"/>
  <c r="G6"/>
  <c r="E6"/>
  <c r="M6" s="1"/>
  <c r="J5"/>
  <c r="N5" s="1"/>
  <c r="G5"/>
  <c r="E5"/>
  <c r="L5" s="1"/>
  <c r="L54" i="8"/>
  <c r="G54"/>
  <c r="N54" s="1"/>
  <c r="E54"/>
  <c r="M54" s="1"/>
  <c r="Q54" s="1"/>
  <c r="L53"/>
  <c r="G53"/>
  <c r="N53" s="1"/>
  <c r="E53"/>
  <c r="M53" s="1"/>
  <c r="Q53" s="1"/>
  <c r="S53" s="1"/>
  <c r="L52"/>
  <c r="G52"/>
  <c r="N52" s="1"/>
  <c r="E52"/>
  <c r="M52" s="1"/>
  <c r="Q52" s="1"/>
  <c r="S52" s="1"/>
  <c r="L51"/>
  <c r="G51"/>
  <c r="N51" s="1"/>
  <c r="E51"/>
  <c r="M51" s="1"/>
  <c r="Q51" s="1"/>
  <c r="L50"/>
  <c r="G50"/>
  <c r="N50" s="1"/>
  <c r="E50"/>
  <c r="M50" s="1"/>
  <c r="Q50" s="1"/>
  <c r="L49"/>
  <c r="G49"/>
  <c r="N49" s="1"/>
  <c r="E49"/>
  <c r="M49" s="1"/>
  <c r="Q49" s="1"/>
  <c r="S49" s="1"/>
  <c r="L48"/>
  <c r="G48"/>
  <c r="N48" s="1"/>
  <c r="E48"/>
  <c r="M48" s="1"/>
  <c r="Q48" s="1"/>
  <c r="S48" s="1"/>
  <c r="L47"/>
  <c r="G47"/>
  <c r="N47" s="1"/>
  <c r="E47"/>
  <c r="M47" s="1"/>
  <c r="Q47" s="1"/>
  <c r="L46"/>
  <c r="G46"/>
  <c r="N46" s="1"/>
  <c r="E46"/>
  <c r="M46" s="1"/>
  <c r="Q46" s="1"/>
  <c r="L45"/>
  <c r="G45"/>
  <c r="N45" s="1"/>
  <c r="E45"/>
  <c r="M45" s="1"/>
  <c r="Q45" s="1"/>
  <c r="S45" s="1"/>
  <c r="L44"/>
  <c r="G44"/>
  <c r="N44" s="1"/>
  <c r="E44"/>
  <c r="M44" s="1"/>
  <c r="Q44" s="1"/>
  <c r="S44" s="1"/>
  <c r="L43"/>
  <c r="G43"/>
  <c r="N43" s="1"/>
  <c r="E43"/>
  <c r="M43" s="1"/>
  <c r="Q43" s="1"/>
  <c r="L42"/>
  <c r="G42"/>
  <c r="N42" s="1"/>
  <c r="E42"/>
  <c r="M42" s="1"/>
  <c r="Q42" s="1"/>
  <c r="L41"/>
  <c r="G41"/>
  <c r="N41" s="1"/>
  <c r="E41"/>
  <c r="M41" s="1"/>
  <c r="Q41" s="1"/>
  <c r="S41" s="1"/>
  <c r="L40"/>
  <c r="G40"/>
  <c r="N40" s="1"/>
  <c r="E40"/>
  <c r="M40" s="1"/>
  <c r="Q40" s="1"/>
  <c r="S40" s="1"/>
  <c r="L39"/>
  <c r="G39"/>
  <c r="N39" s="1"/>
  <c r="E39"/>
  <c r="M39" s="1"/>
  <c r="Q39" s="1"/>
  <c r="L38"/>
  <c r="G38"/>
  <c r="N38" s="1"/>
  <c r="E38"/>
  <c r="M38" s="1"/>
  <c r="Q38" s="1"/>
  <c r="L37"/>
  <c r="G37"/>
  <c r="N37" s="1"/>
  <c r="E37"/>
  <c r="M37" s="1"/>
  <c r="Q37" s="1"/>
  <c r="S37" s="1"/>
  <c r="L36"/>
  <c r="G36"/>
  <c r="N36" s="1"/>
  <c r="E36"/>
  <c r="M36" s="1"/>
  <c r="Q36" s="1"/>
  <c r="S36" s="1"/>
  <c r="L35"/>
  <c r="G35"/>
  <c r="N35" s="1"/>
  <c r="E35"/>
  <c r="M35" s="1"/>
  <c r="Q35" s="1"/>
  <c r="L34"/>
  <c r="G34"/>
  <c r="N34" s="1"/>
  <c r="E34"/>
  <c r="M34" s="1"/>
  <c r="Q34" s="1"/>
  <c r="L33"/>
  <c r="G33"/>
  <c r="N33" s="1"/>
  <c r="E33"/>
  <c r="M33" s="1"/>
  <c r="Q33" s="1"/>
  <c r="S33" s="1"/>
  <c r="L32"/>
  <c r="G32"/>
  <c r="N32" s="1"/>
  <c r="E32"/>
  <c r="M32" s="1"/>
  <c r="Q32" s="1"/>
  <c r="S32" s="1"/>
  <c r="L31"/>
  <c r="G31"/>
  <c r="N31" s="1"/>
  <c r="E31"/>
  <c r="M31" s="1"/>
  <c r="Q31" s="1"/>
  <c r="L30"/>
  <c r="G30"/>
  <c r="N30" s="1"/>
  <c r="E30"/>
  <c r="M30" s="1"/>
  <c r="Q30" s="1"/>
  <c r="L29"/>
  <c r="G29"/>
  <c r="N29" s="1"/>
  <c r="E29"/>
  <c r="M29" s="1"/>
  <c r="Q29" s="1"/>
  <c r="S29" s="1"/>
  <c r="L28"/>
  <c r="G28"/>
  <c r="N28" s="1"/>
  <c r="E28"/>
  <c r="M28" s="1"/>
  <c r="Q28" s="1"/>
  <c r="S28" s="1"/>
  <c r="L27"/>
  <c r="G27"/>
  <c r="N27" s="1"/>
  <c r="E27"/>
  <c r="M27" s="1"/>
  <c r="Q27" s="1"/>
  <c r="L26"/>
  <c r="G26"/>
  <c r="N26" s="1"/>
  <c r="E26"/>
  <c r="M26" s="1"/>
  <c r="Q26" s="1"/>
  <c r="L25"/>
  <c r="G25"/>
  <c r="N25" s="1"/>
  <c r="E25"/>
  <c r="M25" s="1"/>
  <c r="Q25" s="1"/>
  <c r="S25" s="1"/>
  <c r="L24"/>
  <c r="G24"/>
  <c r="N24" s="1"/>
  <c r="E24"/>
  <c r="M24" s="1"/>
  <c r="Q24" s="1"/>
  <c r="S24" s="1"/>
  <c r="L23"/>
  <c r="G23"/>
  <c r="N23" s="1"/>
  <c r="E23"/>
  <c r="M23" s="1"/>
  <c r="Q23" s="1"/>
  <c r="L22"/>
  <c r="G22"/>
  <c r="N22" s="1"/>
  <c r="E22"/>
  <c r="M22" s="1"/>
  <c r="Q22" s="1"/>
  <c r="L21"/>
  <c r="G21"/>
  <c r="N21" s="1"/>
  <c r="E21"/>
  <c r="M21" s="1"/>
  <c r="Q21" s="1"/>
  <c r="S21" s="1"/>
  <c r="L20"/>
  <c r="G20"/>
  <c r="N20" s="1"/>
  <c r="E20"/>
  <c r="M20" s="1"/>
  <c r="Q20" s="1"/>
  <c r="S20" s="1"/>
  <c r="L19"/>
  <c r="G19"/>
  <c r="N19" s="1"/>
  <c r="E19"/>
  <c r="M19" s="1"/>
  <c r="Q19" s="1"/>
  <c r="L18"/>
  <c r="G18"/>
  <c r="N18" s="1"/>
  <c r="E18"/>
  <c r="M18" s="1"/>
  <c r="Q18" s="1"/>
  <c r="L17"/>
  <c r="G17"/>
  <c r="N17" s="1"/>
  <c r="E17"/>
  <c r="M17" s="1"/>
  <c r="Q17" s="1"/>
  <c r="S17" s="1"/>
  <c r="L16"/>
  <c r="G16"/>
  <c r="N16" s="1"/>
  <c r="E16"/>
  <c r="M16" s="1"/>
  <c r="Q16" s="1"/>
  <c r="S16" s="1"/>
  <c r="L15"/>
  <c r="G15"/>
  <c r="N15" s="1"/>
  <c r="E15"/>
  <c r="M15" s="1"/>
  <c r="Q15" s="1"/>
  <c r="L14"/>
  <c r="G14"/>
  <c r="N14" s="1"/>
  <c r="E14"/>
  <c r="M14" s="1"/>
  <c r="Q14" s="1"/>
  <c r="L13"/>
  <c r="G13"/>
  <c r="N13" s="1"/>
  <c r="E13"/>
  <c r="M13" s="1"/>
  <c r="Q13" s="1"/>
  <c r="S13" s="1"/>
  <c r="L12"/>
  <c r="G12"/>
  <c r="N12" s="1"/>
  <c r="E12"/>
  <c r="M12" s="1"/>
  <c r="Q12" s="1"/>
  <c r="S12" s="1"/>
  <c r="L11"/>
  <c r="G11"/>
  <c r="N11" s="1"/>
  <c r="E11"/>
  <c r="M11" s="1"/>
  <c r="Q11" s="1"/>
  <c r="L10"/>
  <c r="G10"/>
  <c r="N10" s="1"/>
  <c r="E10"/>
  <c r="M10" s="1"/>
  <c r="Q10" s="1"/>
  <c r="L9"/>
  <c r="G9"/>
  <c r="N9" s="1"/>
  <c r="E9"/>
  <c r="M9" s="1"/>
  <c r="Q9" s="1"/>
  <c r="S9" s="1"/>
  <c r="L8"/>
  <c r="G8"/>
  <c r="N8" s="1"/>
  <c r="E8"/>
  <c r="M8" s="1"/>
  <c r="Q8" s="1"/>
  <c r="S8" s="1"/>
  <c r="L7"/>
  <c r="G7"/>
  <c r="N7" s="1"/>
  <c r="E7"/>
  <c r="M7" s="1"/>
  <c r="Q7" s="1"/>
  <c r="L6"/>
  <c r="J6"/>
  <c r="N6" s="1"/>
  <c r="G6"/>
  <c r="E6"/>
  <c r="M6" s="1"/>
  <c r="Q6" s="1"/>
  <c r="J5"/>
  <c r="G5"/>
  <c r="L5" s="1"/>
  <c r="E5"/>
  <c r="M5" s="1"/>
  <c r="Q5" s="1"/>
  <c r="L54" i="7"/>
  <c r="G54"/>
  <c r="N54" s="1"/>
  <c r="E54"/>
  <c r="M54" s="1"/>
  <c r="Q54" s="1"/>
  <c r="L53"/>
  <c r="T53" s="1"/>
  <c r="G53"/>
  <c r="N53" s="1"/>
  <c r="E53"/>
  <c r="M53" s="1"/>
  <c r="Q53" s="1"/>
  <c r="S53" s="1"/>
  <c r="L52"/>
  <c r="G52"/>
  <c r="N52" s="1"/>
  <c r="E52"/>
  <c r="M52" s="1"/>
  <c r="Q52" s="1"/>
  <c r="S52" s="1"/>
  <c r="L51"/>
  <c r="G51"/>
  <c r="N51" s="1"/>
  <c r="E51"/>
  <c r="M51" s="1"/>
  <c r="Q51" s="1"/>
  <c r="S51" s="1"/>
  <c r="L50"/>
  <c r="G50"/>
  <c r="N50" s="1"/>
  <c r="E50"/>
  <c r="M50" s="1"/>
  <c r="Q50" s="1"/>
  <c r="L49"/>
  <c r="T49" s="1"/>
  <c r="G49"/>
  <c r="N49" s="1"/>
  <c r="E49"/>
  <c r="M49" s="1"/>
  <c r="Q49" s="1"/>
  <c r="S49" s="1"/>
  <c r="L48"/>
  <c r="G48"/>
  <c r="N48" s="1"/>
  <c r="E48"/>
  <c r="M48" s="1"/>
  <c r="Q48" s="1"/>
  <c r="S48" s="1"/>
  <c r="L47"/>
  <c r="G47"/>
  <c r="N47" s="1"/>
  <c r="E47"/>
  <c r="M47" s="1"/>
  <c r="Q47" s="1"/>
  <c r="S47" s="1"/>
  <c r="L46"/>
  <c r="G46"/>
  <c r="N46" s="1"/>
  <c r="E46"/>
  <c r="M46" s="1"/>
  <c r="Q46" s="1"/>
  <c r="L45"/>
  <c r="T45" s="1"/>
  <c r="G45"/>
  <c r="N45" s="1"/>
  <c r="E45"/>
  <c r="M45" s="1"/>
  <c r="Q45" s="1"/>
  <c r="S45" s="1"/>
  <c r="L44"/>
  <c r="G44"/>
  <c r="N44" s="1"/>
  <c r="E44"/>
  <c r="M44" s="1"/>
  <c r="Q44" s="1"/>
  <c r="S44" s="1"/>
  <c r="L43"/>
  <c r="G43"/>
  <c r="N43" s="1"/>
  <c r="E43"/>
  <c r="M43" s="1"/>
  <c r="Q43" s="1"/>
  <c r="S43" s="1"/>
  <c r="L42"/>
  <c r="G42"/>
  <c r="N42" s="1"/>
  <c r="E42"/>
  <c r="M42" s="1"/>
  <c r="Q42" s="1"/>
  <c r="L41"/>
  <c r="T41" s="1"/>
  <c r="G41"/>
  <c r="N41" s="1"/>
  <c r="E41"/>
  <c r="M41" s="1"/>
  <c r="Q41" s="1"/>
  <c r="S41" s="1"/>
  <c r="L40"/>
  <c r="G40"/>
  <c r="N40" s="1"/>
  <c r="E40"/>
  <c r="M40" s="1"/>
  <c r="Q40" s="1"/>
  <c r="S40" s="1"/>
  <c r="L39"/>
  <c r="G39"/>
  <c r="N39" s="1"/>
  <c r="E39"/>
  <c r="M39" s="1"/>
  <c r="Q39" s="1"/>
  <c r="S39" s="1"/>
  <c r="L38"/>
  <c r="G38"/>
  <c r="N38" s="1"/>
  <c r="E38"/>
  <c r="M38" s="1"/>
  <c r="Q38" s="1"/>
  <c r="L37"/>
  <c r="T37" s="1"/>
  <c r="G37"/>
  <c r="N37" s="1"/>
  <c r="E37"/>
  <c r="M37" s="1"/>
  <c r="Q37" s="1"/>
  <c r="S37" s="1"/>
  <c r="L36"/>
  <c r="G36"/>
  <c r="N36" s="1"/>
  <c r="E36"/>
  <c r="M36" s="1"/>
  <c r="Q36" s="1"/>
  <c r="S36" s="1"/>
  <c r="L35"/>
  <c r="G35"/>
  <c r="N35" s="1"/>
  <c r="E35"/>
  <c r="M35" s="1"/>
  <c r="Q35" s="1"/>
  <c r="S35" s="1"/>
  <c r="L34"/>
  <c r="G34"/>
  <c r="N34" s="1"/>
  <c r="E34"/>
  <c r="M34" s="1"/>
  <c r="Q34" s="1"/>
  <c r="L33"/>
  <c r="T33" s="1"/>
  <c r="G33"/>
  <c r="N33" s="1"/>
  <c r="E33"/>
  <c r="M33" s="1"/>
  <c r="Q33" s="1"/>
  <c r="S33" s="1"/>
  <c r="L32"/>
  <c r="G32"/>
  <c r="N32" s="1"/>
  <c r="E32"/>
  <c r="M32" s="1"/>
  <c r="Q32" s="1"/>
  <c r="S32" s="1"/>
  <c r="L31"/>
  <c r="G31"/>
  <c r="N31" s="1"/>
  <c r="E31"/>
  <c r="M31" s="1"/>
  <c r="Q31" s="1"/>
  <c r="S31" s="1"/>
  <c r="L30"/>
  <c r="G30"/>
  <c r="N30" s="1"/>
  <c r="E30"/>
  <c r="M30" s="1"/>
  <c r="Q30" s="1"/>
  <c r="L29"/>
  <c r="T29" s="1"/>
  <c r="G29"/>
  <c r="N29" s="1"/>
  <c r="E29"/>
  <c r="M29" s="1"/>
  <c r="Q29" s="1"/>
  <c r="S29" s="1"/>
  <c r="L28"/>
  <c r="G28"/>
  <c r="N28" s="1"/>
  <c r="E28"/>
  <c r="M28" s="1"/>
  <c r="Q28" s="1"/>
  <c r="S28" s="1"/>
  <c r="L27"/>
  <c r="G27"/>
  <c r="N27" s="1"/>
  <c r="E27"/>
  <c r="M27" s="1"/>
  <c r="Q27" s="1"/>
  <c r="S27" s="1"/>
  <c r="L26"/>
  <c r="G26"/>
  <c r="N26" s="1"/>
  <c r="E26"/>
  <c r="M26" s="1"/>
  <c r="Q26" s="1"/>
  <c r="L25"/>
  <c r="T25" s="1"/>
  <c r="G25"/>
  <c r="N25" s="1"/>
  <c r="E25"/>
  <c r="M25" s="1"/>
  <c r="Q25" s="1"/>
  <c r="S25" s="1"/>
  <c r="L24"/>
  <c r="G24"/>
  <c r="N24" s="1"/>
  <c r="E24"/>
  <c r="M24" s="1"/>
  <c r="Q24" s="1"/>
  <c r="S24" s="1"/>
  <c r="L23"/>
  <c r="G23"/>
  <c r="N23" s="1"/>
  <c r="E23"/>
  <c r="M23" s="1"/>
  <c r="Q23" s="1"/>
  <c r="S23" s="1"/>
  <c r="L22"/>
  <c r="G22"/>
  <c r="N22" s="1"/>
  <c r="E22"/>
  <c r="M22" s="1"/>
  <c r="Q22" s="1"/>
  <c r="L21"/>
  <c r="T21" s="1"/>
  <c r="G21"/>
  <c r="N21" s="1"/>
  <c r="E21"/>
  <c r="M21" s="1"/>
  <c r="Q21" s="1"/>
  <c r="S21" s="1"/>
  <c r="L20"/>
  <c r="G20"/>
  <c r="N20" s="1"/>
  <c r="E20"/>
  <c r="M20" s="1"/>
  <c r="Q20" s="1"/>
  <c r="S20" s="1"/>
  <c r="L19"/>
  <c r="G19"/>
  <c r="N19" s="1"/>
  <c r="E19"/>
  <c r="M19" s="1"/>
  <c r="Q19" s="1"/>
  <c r="S19" s="1"/>
  <c r="L18"/>
  <c r="G18"/>
  <c r="N18" s="1"/>
  <c r="E18"/>
  <c r="M18" s="1"/>
  <c r="Q18" s="1"/>
  <c r="L17"/>
  <c r="T17" s="1"/>
  <c r="G17"/>
  <c r="N17" s="1"/>
  <c r="E17"/>
  <c r="M17" s="1"/>
  <c r="Q17" s="1"/>
  <c r="S17" s="1"/>
  <c r="L16"/>
  <c r="G16"/>
  <c r="N16" s="1"/>
  <c r="E16"/>
  <c r="M16" s="1"/>
  <c r="Q16" s="1"/>
  <c r="S16" s="1"/>
  <c r="L15"/>
  <c r="G15"/>
  <c r="N15" s="1"/>
  <c r="E15"/>
  <c r="M15" s="1"/>
  <c r="Q15" s="1"/>
  <c r="S15" s="1"/>
  <c r="L14"/>
  <c r="G14"/>
  <c r="N14" s="1"/>
  <c r="E14"/>
  <c r="M14" s="1"/>
  <c r="Q14" s="1"/>
  <c r="L13"/>
  <c r="T13" s="1"/>
  <c r="G13"/>
  <c r="N13" s="1"/>
  <c r="E13"/>
  <c r="M13" s="1"/>
  <c r="Q13" s="1"/>
  <c r="S13" s="1"/>
  <c r="L12"/>
  <c r="G12"/>
  <c r="N12" s="1"/>
  <c r="E12"/>
  <c r="M12" s="1"/>
  <c r="Q12" s="1"/>
  <c r="S12" s="1"/>
  <c r="L11"/>
  <c r="G11"/>
  <c r="N11" s="1"/>
  <c r="E11"/>
  <c r="M11" s="1"/>
  <c r="Q11" s="1"/>
  <c r="S11" s="1"/>
  <c r="L10"/>
  <c r="G10"/>
  <c r="N10" s="1"/>
  <c r="E10"/>
  <c r="M10" s="1"/>
  <c r="Q10" s="1"/>
  <c r="L9"/>
  <c r="T9" s="1"/>
  <c r="G9"/>
  <c r="N9" s="1"/>
  <c r="E9"/>
  <c r="M9" s="1"/>
  <c r="Q9" s="1"/>
  <c r="S9" s="1"/>
  <c r="L8"/>
  <c r="G8"/>
  <c r="N8" s="1"/>
  <c r="E8"/>
  <c r="M8" s="1"/>
  <c r="Q8" s="1"/>
  <c r="S8" s="1"/>
  <c r="L7"/>
  <c r="G7"/>
  <c r="N7" s="1"/>
  <c r="E7"/>
  <c r="M7" s="1"/>
  <c r="Q7" s="1"/>
  <c r="S7" s="1"/>
  <c r="L6"/>
  <c r="J6"/>
  <c r="N6" s="1"/>
  <c r="G6"/>
  <c r="E6"/>
  <c r="M6" s="1"/>
  <c r="Q6" s="1"/>
  <c r="S6" s="1"/>
  <c r="J5"/>
  <c r="G5"/>
  <c r="L5" s="1"/>
  <c r="E5"/>
  <c r="M5" s="1"/>
  <c r="Q5" s="1"/>
  <c r="M54" i="6"/>
  <c r="Q54" s="1"/>
  <c r="L54"/>
  <c r="G54"/>
  <c r="E54"/>
  <c r="N54" s="1"/>
  <c r="M53"/>
  <c r="Q53" s="1"/>
  <c r="S53" s="1"/>
  <c r="T53" s="1"/>
  <c r="L53"/>
  <c r="G53"/>
  <c r="E53"/>
  <c r="N53" s="1"/>
  <c r="M52"/>
  <c r="Q52" s="1"/>
  <c r="L52"/>
  <c r="G52"/>
  <c r="E52"/>
  <c r="N52" s="1"/>
  <c r="M51"/>
  <c r="Q51" s="1"/>
  <c r="L51"/>
  <c r="G51"/>
  <c r="E51"/>
  <c r="N51" s="1"/>
  <c r="M50"/>
  <c r="Q50" s="1"/>
  <c r="L50"/>
  <c r="G50"/>
  <c r="E50"/>
  <c r="N50" s="1"/>
  <c r="M49"/>
  <c r="Q49" s="1"/>
  <c r="S49" s="1"/>
  <c r="T49" s="1"/>
  <c r="L49"/>
  <c r="G49"/>
  <c r="E49"/>
  <c r="N49" s="1"/>
  <c r="M48"/>
  <c r="Q48" s="1"/>
  <c r="L48"/>
  <c r="G48"/>
  <c r="E48"/>
  <c r="N48" s="1"/>
  <c r="M47"/>
  <c r="Q47" s="1"/>
  <c r="L47"/>
  <c r="G47"/>
  <c r="E47"/>
  <c r="N47" s="1"/>
  <c r="M46"/>
  <c r="Q46" s="1"/>
  <c r="L46"/>
  <c r="G46"/>
  <c r="E46"/>
  <c r="N46" s="1"/>
  <c r="M45"/>
  <c r="Q45" s="1"/>
  <c r="S45" s="1"/>
  <c r="T45" s="1"/>
  <c r="L45"/>
  <c r="G45"/>
  <c r="E45"/>
  <c r="N45" s="1"/>
  <c r="M44"/>
  <c r="Q44" s="1"/>
  <c r="L44"/>
  <c r="G44"/>
  <c r="E44"/>
  <c r="N44" s="1"/>
  <c r="M43"/>
  <c r="Q43" s="1"/>
  <c r="L43"/>
  <c r="G43"/>
  <c r="E43"/>
  <c r="N43" s="1"/>
  <c r="M42"/>
  <c r="Q42" s="1"/>
  <c r="L42"/>
  <c r="G42"/>
  <c r="E42"/>
  <c r="N42" s="1"/>
  <c r="M41"/>
  <c r="Q41" s="1"/>
  <c r="S41" s="1"/>
  <c r="T41" s="1"/>
  <c r="L41"/>
  <c r="G41"/>
  <c r="E41"/>
  <c r="N41" s="1"/>
  <c r="M40"/>
  <c r="Q40" s="1"/>
  <c r="L40"/>
  <c r="G40"/>
  <c r="E40"/>
  <c r="N40" s="1"/>
  <c r="M39"/>
  <c r="Q39" s="1"/>
  <c r="L39"/>
  <c r="G39"/>
  <c r="E39"/>
  <c r="N39" s="1"/>
  <c r="M38"/>
  <c r="Q38" s="1"/>
  <c r="L38"/>
  <c r="G38"/>
  <c r="E38"/>
  <c r="N38" s="1"/>
  <c r="M37"/>
  <c r="Q37" s="1"/>
  <c r="S37" s="1"/>
  <c r="T37" s="1"/>
  <c r="L37"/>
  <c r="G37"/>
  <c r="E37"/>
  <c r="N37" s="1"/>
  <c r="M36"/>
  <c r="Q36" s="1"/>
  <c r="L36"/>
  <c r="G36"/>
  <c r="E36"/>
  <c r="N36" s="1"/>
  <c r="M35"/>
  <c r="Q35" s="1"/>
  <c r="L35"/>
  <c r="G35"/>
  <c r="E35"/>
  <c r="N35" s="1"/>
  <c r="M34"/>
  <c r="Q34" s="1"/>
  <c r="L34"/>
  <c r="G34"/>
  <c r="E34"/>
  <c r="N34" s="1"/>
  <c r="M33"/>
  <c r="Q33" s="1"/>
  <c r="S33" s="1"/>
  <c r="T33" s="1"/>
  <c r="L33"/>
  <c r="G33"/>
  <c r="E33"/>
  <c r="N33" s="1"/>
  <c r="M32"/>
  <c r="Q32" s="1"/>
  <c r="L32"/>
  <c r="G32"/>
  <c r="E32"/>
  <c r="N32" s="1"/>
  <c r="M31"/>
  <c r="Q31" s="1"/>
  <c r="L31"/>
  <c r="G31"/>
  <c r="E31"/>
  <c r="N31" s="1"/>
  <c r="M30"/>
  <c r="Q30" s="1"/>
  <c r="L30"/>
  <c r="G30"/>
  <c r="E30"/>
  <c r="N30" s="1"/>
  <c r="M29"/>
  <c r="Q29" s="1"/>
  <c r="S29" s="1"/>
  <c r="T29" s="1"/>
  <c r="L29"/>
  <c r="G29"/>
  <c r="E29"/>
  <c r="N29" s="1"/>
  <c r="M28"/>
  <c r="Q28" s="1"/>
  <c r="L28"/>
  <c r="G28"/>
  <c r="E28"/>
  <c r="N28" s="1"/>
  <c r="M27"/>
  <c r="Q27" s="1"/>
  <c r="L27"/>
  <c r="G27"/>
  <c r="E27"/>
  <c r="N27" s="1"/>
  <c r="M26"/>
  <c r="Q26" s="1"/>
  <c r="L26"/>
  <c r="G26"/>
  <c r="E26"/>
  <c r="N26" s="1"/>
  <c r="M25"/>
  <c r="Q25" s="1"/>
  <c r="S25" s="1"/>
  <c r="T25" s="1"/>
  <c r="L25"/>
  <c r="G25"/>
  <c r="E25"/>
  <c r="N25" s="1"/>
  <c r="M24"/>
  <c r="Q24" s="1"/>
  <c r="L24"/>
  <c r="G24"/>
  <c r="E24"/>
  <c r="N24" s="1"/>
  <c r="M23"/>
  <c r="Q23" s="1"/>
  <c r="L23"/>
  <c r="G23"/>
  <c r="E23"/>
  <c r="N23" s="1"/>
  <c r="M22"/>
  <c r="Q22" s="1"/>
  <c r="L22"/>
  <c r="G22"/>
  <c r="E22"/>
  <c r="N22" s="1"/>
  <c r="M21"/>
  <c r="Q21" s="1"/>
  <c r="S21" s="1"/>
  <c r="T21" s="1"/>
  <c r="L21"/>
  <c r="G21"/>
  <c r="E21"/>
  <c r="N21" s="1"/>
  <c r="M20"/>
  <c r="Q20" s="1"/>
  <c r="L20"/>
  <c r="G20"/>
  <c r="E20"/>
  <c r="N20" s="1"/>
  <c r="M19"/>
  <c r="Q19" s="1"/>
  <c r="L19"/>
  <c r="G19"/>
  <c r="E19"/>
  <c r="N19" s="1"/>
  <c r="M18"/>
  <c r="Q18" s="1"/>
  <c r="L18"/>
  <c r="G18"/>
  <c r="E18"/>
  <c r="N18" s="1"/>
  <c r="M17"/>
  <c r="Q17" s="1"/>
  <c r="S17" s="1"/>
  <c r="T17" s="1"/>
  <c r="L17"/>
  <c r="G17"/>
  <c r="E17"/>
  <c r="N17" s="1"/>
  <c r="M16"/>
  <c r="Q16" s="1"/>
  <c r="L16"/>
  <c r="G16"/>
  <c r="E16"/>
  <c r="N16" s="1"/>
  <c r="M15"/>
  <c r="Q15" s="1"/>
  <c r="L15"/>
  <c r="G15"/>
  <c r="E15"/>
  <c r="N15" s="1"/>
  <c r="M14"/>
  <c r="Q14" s="1"/>
  <c r="L14"/>
  <c r="G14"/>
  <c r="E14"/>
  <c r="N14" s="1"/>
  <c r="M13"/>
  <c r="Q13" s="1"/>
  <c r="S13" s="1"/>
  <c r="T13" s="1"/>
  <c r="L13"/>
  <c r="G13"/>
  <c r="E13"/>
  <c r="N13" s="1"/>
  <c r="M12"/>
  <c r="Q12" s="1"/>
  <c r="L12"/>
  <c r="G12"/>
  <c r="E12"/>
  <c r="N12" s="1"/>
  <c r="M11"/>
  <c r="Q11" s="1"/>
  <c r="L11"/>
  <c r="G11"/>
  <c r="E11"/>
  <c r="N11" s="1"/>
  <c r="M10"/>
  <c r="Q10" s="1"/>
  <c r="L10"/>
  <c r="G10"/>
  <c r="E10"/>
  <c r="N10" s="1"/>
  <c r="M9"/>
  <c r="Q9" s="1"/>
  <c r="S9" s="1"/>
  <c r="T9" s="1"/>
  <c r="L9"/>
  <c r="G9"/>
  <c r="E9"/>
  <c r="N9" s="1"/>
  <c r="M8"/>
  <c r="Q8" s="1"/>
  <c r="L8"/>
  <c r="G8"/>
  <c r="E8"/>
  <c r="N8" s="1"/>
  <c r="M7"/>
  <c r="Q7" s="1"/>
  <c r="L7"/>
  <c r="G7"/>
  <c r="E7"/>
  <c r="N7" s="1"/>
  <c r="J6"/>
  <c r="G6"/>
  <c r="N6" s="1"/>
  <c r="E6"/>
  <c r="L6" s="1"/>
  <c r="J5"/>
  <c r="L5" s="1"/>
  <c r="G5"/>
  <c r="E5"/>
  <c r="M5" s="1"/>
  <c r="Q5" s="1"/>
  <c r="L54" i="5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L51"/>
  <c r="G51"/>
  <c r="N51" s="1"/>
  <c r="E51"/>
  <c r="M51" s="1"/>
  <c r="Q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L47"/>
  <c r="G47"/>
  <c r="N47" s="1"/>
  <c r="E47"/>
  <c r="M47" s="1"/>
  <c r="Q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L43"/>
  <c r="G43"/>
  <c r="N43" s="1"/>
  <c r="E43"/>
  <c r="M43" s="1"/>
  <c r="Q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L39"/>
  <c r="G39"/>
  <c r="N39" s="1"/>
  <c r="E39"/>
  <c r="M39" s="1"/>
  <c r="Q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L35"/>
  <c r="G35"/>
  <c r="N35" s="1"/>
  <c r="E35"/>
  <c r="M35" s="1"/>
  <c r="Q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L31"/>
  <c r="G31"/>
  <c r="N31" s="1"/>
  <c r="E31"/>
  <c r="M31" s="1"/>
  <c r="Q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L27"/>
  <c r="G27"/>
  <c r="N27" s="1"/>
  <c r="E27"/>
  <c r="M27" s="1"/>
  <c r="Q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L23"/>
  <c r="G23"/>
  <c r="N23" s="1"/>
  <c r="E23"/>
  <c r="M23" s="1"/>
  <c r="Q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L19"/>
  <c r="G19"/>
  <c r="N19" s="1"/>
  <c r="E19"/>
  <c r="M19" s="1"/>
  <c r="Q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L15"/>
  <c r="G15"/>
  <c r="N15" s="1"/>
  <c r="E15"/>
  <c r="M15" s="1"/>
  <c r="Q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L11"/>
  <c r="G11"/>
  <c r="N11" s="1"/>
  <c r="E11"/>
  <c r="M11" s="1"/>
  <c r="Q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L7"/>
  <c r="G7"/>
  <c r="N7" s="1"/>
  <c r="E7"/>
  <c r="M7" s="1"/>
  <c r="Q7" s="1"/>
  <c r="L6"/>
  <c r="T6" s="1"/>
  <c r="J6"/>
  <c r="N6" s="1"/>
  <c r="G6"/>
  <c r="E6"/>
  <c r="M6" s="1"/>
  <c r="Q6" s="1"/>
  <c r="S6" s="1"/>
  <c r="J5"/>
  <c r="G5"/>
  <c r="L5" s="1"/>
  <c r="E5"/>
  <c r="M5" s="1"/>
  <c r="Q5" s="1"/>
  <c r="L54" i="4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S52" s="1"/>
  <c r="L51"/>
  <c r="G51"/>
  <c r="N51" s="1"/>
  <c r="E51"/>
  <c r="M51" s="1"/>
  <c r="Q51" s="1"/>
  <c r="S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S48" s="1"/>
  <c r="L47"/>
  <c r="G47"/>
  <c r="N47" s="1"/>
  <c r="E47"/>
  <c r="M47" s="1"/>
  <c r="Q47" s="1"/>
  <c r="S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S44" s="1"/>
  <c r="L43"/>
  <c r="G43"/>
  <c r="N43" s="1"/>
  <c r="E43"/>
  <c r="M43" s="1"/>
  <c r="Q43" s="1"/>
  <c r="S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S40" s="1"/>
  <c r="L39"/>
  <c r="G39"/>
  <c r="N39" s="1"/>
  <c r="E39"/>
  <c r="M39" s="1"/>
  <c r="Q39" s="1"/>
  <c r="S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S36" s="1"/>
  <c r="L35"/>
  <c r="G35"/>
  <c r="N35" s="1"/>
  <c r="E35"/>
  <c r="M35" s="1"/>
  <c r="Q35" s="1"/>
  <c r="S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S32" s="1"/>
  <c r="L31"/>
  <c r="G31"/>
  <c r="N31" s="1"/>
  <c r="E31"/>
  <c r="M31" s="1"/>
  <c r="Q31" s="1"/>
  <c r="S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S28" s="1"/>
  <c r="L27"/>
  <c r="G27"/>
  <c r="N27" s="1"/>
  <c r="E27"/>
  <c r="M27" s="1"/>
  <c r="Q27" s="1"/>
  <c r="S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S24" s="1"/>
  <c r="L23"/>
  <c r="G23"/>
  <c r="N23" s="1"/>
  <c r="E23"/>
  <c r="M23" s="1"/>
  <c r="Q23" s="1"/>
  <c r="S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S20" s="1"/>
  <c r="L19"/>
  <c r="G19"/>
  <c r="N19" s="1"/>
  <c r="E19"/>
  <c r="M19" s="1"/>
  <c r="Q19" s="1"/>
  <c r="S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S16" s="1"/>
  <c r="L15"/>
  <c r="G15"/>
  <c r="N15" s="1"/>
  <c r="E15"/>
  <c r="M15" s="1"/>
  <c r="Q15" s="1"/>
  <c r="S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S12" s="1"/>
  <c r="L11"/>
  <c r="G11"/>
  <c r="N11" s="1"/>
  <c r="E11"/>
  <c r="M11" s="1"/>
  <c r="Q11" s="1"/>
  <c r="S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S8" s="1"/>
  <c r="L7"/>
  <c r="G7"/>
  <c r="N7" s="1"/>
  <c r="E7"/>
  <c r="M7" s="1"/>
  <c r="Q7" s="1"/>
  <c r="S7" s="1"/>
  <c r="L6"/>
  <c r="J6"/>
  <c r="N6" s="1"/>
  <c r="G6"/>
  <c r="E6"/>
  <c r="M6" s="1"/>
  <c r="Q6" s="1"/>
  <c r="S6" s="1"/>
  <c r="J5"/>
  <c r="G5"/>
  <c r="L5" s="1"/>
  <c r="E5"/>
  <c r="M5" s="1"/>
  <c r="Q5" s="1"/>
  <c r="L54" i="3"/>
  <c r="G54"/>
  <c r="N54" s="1"/>
  <c r="E54"/>
  <c r="M54" s="1"/>
  <c r="Q54" s="1"/>
  <c r="S54" s="1"/>
  <c r="L53"/>
  <c r="G53"/>
  <c r="N53" s="1"/>
  <c r="E53"/>
  <c r="M53" s="1"/>
  <c r="Q53" s="1"/>
  <c r="S53" s="1"/>
  <c r="L52"/>
  <c r="G52"/>
  <c r="N52" s="1"/>
  <c r="E52"/>
  <c r="M52" s="1"/>
  <c r="Q52" s="1"/>
  <c r="L51"/>
  <c r="G51"/>
  <c r="N51" s="1"/>
  <c r="E51"/>
  <c r="M51" s="1"/>
  <c r="Q51" s="1"/>
  <c r="L50"/>
  <c r="G50"/>
  <c r="N50" s="1"/>
  <c r="E50"/>
  <c r="M50" s="1"/>
  <c r="Q50" s="1"/>
  <c r="S50" s="1"/>
  <c r="L49"/>
  <c r="G49"/>
  <c r="N49" s="1"/>
  <c r="E49"/>
  <c r="M49" s="1"/>
  <c r="Q49" s="1"/>
  <c r="S49" s="1"/>
  <c r="L48"/>
  <c r="G48"/>
  <c r="N48" s="1"/>
  <c r="E48"/>
  <c r="M48" s="1"/>
  <c r="Q48" s="1"/>
  <c r="L47"/>
  <c r="G47"/>
  <c r="N47" s="1"/>
  <c r="E47"/>
  <c r="M47" s="1"/>
  <c r="Q47" s="1"/>
  <c r="L46"/>
  <c r="G46"/>
  <c r="N46" s="1"/>
  <c r="E46"/>
  <c r="M46" s="1"/>
  <c r="Q46" s="1"/>
  <c r="S46" s="1"/>
  <c r="L45"/>
  <c r="G45"/>
  <c r="N45" s="1"/>
  <c r="E45"/>
  <c r="M45" s="1"/>
  <c r="Q45" s="1"/>
  <c r="S45" s="1"/>
  <c r="L44"/>
  <c r="G44"/>
  <c r="N44" s="1"/>
  <c r="E44"/>
  <c r="M44" s="1"/>
  <c r="Q44" s="1"/>
  <c r="L43"/>
  <c r="G43"/>
  <c r="N43" s="1"/>
  <c r="E43"/>
  <c r="M43" s="1"/>
  <c r="Q43" s="1"/>
  <c r="L42"/>
  <c r="G42"/>
  <c r="N42" s="1"/>
  <c r="E42"/>
  <c r="M42" s="1"/>
  <c r="Q42" s="1"/>
  <c r="S42" s="1"/>
  <c r="L41"/>
  <c r="G41"/>
  <c r="N41" s="1"/>
  <c r="E41"/>
  <c r="M41" s="1"/>
  <c r="Q41" s="1"/>
  <c r="S41" s="1"/>
  <c r="L40"/>
  <c r="G40"/>
  <c r="N40" s="1"/>
  <c r="E40"/>
  <c r="M40" s="1"/>
  <c r="Q40" s="1"/>
  <c r="L39"/>
  <c r="G39"/>
  <c r="N39" s="1"/>
  <c r="E39"/>
  <c r="M39" s="1"/>
  <c r="Q39" s="1"/>
  <c r="L38"/>
  <c r="G38"/>
  <c r="N38" s="1"/>
  <c r="E38"/>
  <c r="M38" s="1"/>
  <c r="Q38" s="1"/>
  <c r="S38" s="1"/>
  <c r="L37"/>
  <c r="G37"/>
  <c r="N37" s="1"/>
  <c r="E37"/>
  <c r="M37" s="1"/>
  <c r="Q37" s="1"/>
  <c r="S37" s="1"/>
  <c r="L36"/>
  <c r="G36"/>
  <c r="N36" s="1"/>
  <c r="E36"/>
  <c r="M36" s="1"/>
  <c r="Q36" s="1"/>
  <c r="L35"/>
  <c r="G35"/>
  <c r="N35" s="1"/>
  <c r="E35"/>
  <c r="M35" s="1"/>
  <c r="Q35" s="1"/>
  <c r="L34"/>
  <c r="G34"/>
  <c r="N34" s="1"/>
  <c r="E34"/>
  <c r="M34" s="1"/>
  <c r="Q34" s="1"/>
  <c r="S34" s="1"/>
  <c r="L33"/>
  <c r="G33"/>
  <c r="N33" s="1"/>
  <c r="E33"/>
  <c r="M33" s="1"/>
  <c r="Q33" s="1"/>
  <c r="S33" s="1"/>
  <c r="L32"/>
  <c r="G32"/>
  <c r="N32" s="1"/>
  <c r="E32"/>
  <c r="M32" s="1"/>
  <c r="Q32" s="1"/>
  <c r="L31"/>
  <c r="G31"/>
  <c r="N31" s="1"/>
  <c r="E31"/>
  <c r="M31" s="1"/>
  <c r="Q31" s="1"/>
  <c r="L30"/>
  <c r="G30"/>
  <c r="N30" s="1"/>
  <c r="E30"/>
  <c r="M30" s="1"/>
  <c r="Q30" s="1"/>
  <c r="S30" s="1"/>
  <c r="L29"/>
  <c r="G29"/>
  <c r="N29" s="1"/>
  <c r="E29"/>
  <c r="M29" s="1"/>
  <c r="Q29" s="1"/>
  <c r="S29" s="1"/>
  <c r="L28"/>
  <c r="G28"/>
  <c r="N28" s="1"/>
  <c r="E28"/>
  <c r="M28" s="1"/>
  <c r="Q28" s="1"/>
  <c r="L27"/>
  <c r="G27"/>
  <c r="N27" s="1"/>
  <c r="E27"/>
  <c r="M27" s="1"/>
  <c r="Q27" s="1"/>
  <c r="L26"/>
  <c r="G26"/>
  <c r="N26" s="1"/>
  <c r="E26"/>
  <c r="M26" s="1"/>
  <c r="Q26" s="1"/>
  <c r="S26" s="1"/>
  <c r="L25"/>
  <c r="G25"/>
  <c r="N25" s="1"/>
  <c r="E25"/>
  <c r="M25" s="1"/>
  <c r="Q25" s="1"/>
  <c r="S25" s="1"/>
  <c r="L24"/>
  <c r="G24"/>
  <c r="N24" s="1"/>
  <c r="E24"/>
  <c r="M24" s="1"/>
  <c r="Q24" s="1"/>
  <c r="L23"/>
  <c r="G23"/>
  <c r="N23" s="1"/>
  <c r="E23"/>
  <c r="M23" s="1"/>
  <c r="Q23" s="1"/>
  <c r="L22"/>
  <c r="G22"/>
  <c r="N22" s="1"/>
  <c r="E22"/>
  <c r="M22" s="1"/>
  <c r="Q22" s="1"/>
  <c r="S22" s="1"/>
  <c r="L21"/>
  <c r="G21"/>
  <c r="N21" s="1"/>
  <c r="E21"/>
  <c r="M21" s="1"/>
  <c r="Q21" s="1"/>
  <c r="S21" s="1"/>
  <c r="L20"/>
  <c r="G20"/>
  <c r="N20" s="1"/>
  <c r="E20"/>
  <c r="M20" s="1"/>
  <c r="Q20" s="1"/>
  <c r="L19"/>
  <c r="G19"/>
  <c r="N19" s="1"/>
  <c r="E19"/>
  <c r="M19" s="1"/>
  <c r="Q19" s="1"/>
  <c r="L18"/>
  <c r="G18"/>
  <c r="N18" s="1"/>
  <c r="E18"/>
  <c r="M18" s="1"/>
  <c r="Q18" s="1"/>
  <c r="S18" s="1"/>
  <c r="L17"/>
  <c r="G17"/>
  <c r="N17" s="1"/>
  <c r="E17"/>
  <c r="M17" s="1"/>
  <c r="Q17" s="1"/>
  <c r="S17" s="1"/>
  <c r="L16"/>
  <c r="G16"/>
  <c r="N16" s="1"/>
  <c r="E16"/>
  <c r="M16" s="1"/>
  <c r="Q16" s="1"/>
  <c r="L15"/>
  <c r="G15"/>
  <c r="N15" s="1"/>
  <c r="E15"/>
  <c r="M15" s="1"/>
  <c r="Q15" s="1"/>
  <c r="L14"/>
  <c r="G14"/>
  <c r="N14" s="1"/>
  <c r="E14"/>
  <c r="M14" s="1"/>
  <c r="Q14" s="1"/>
  <c r="S14" s="1"/>
  <c r="L13"/>
  <c r="G13"/>
  <c r="N13" s="1"/>
  <c r="E13"/>
  <c r="M13" s="1"/>
  <c r="Q13" s="1"/>
  <c r="S13" s="1"/>
  <c r="L12"/>
  <c r="G12"/>
  <c r="N12" s="1"/>
  <c r="E12"/>
  <c r="M12" s="1"/>
  <c r="Q12" s="1"/>
  <c r="L11"/>
  <c r="G11"/>
  <c r="N11" s="1"/>
  <c r="E11"/>
  <c r="M11" s="1"/>
  <c r="Q11" s="1"/>
  <c r="L10"/>
  <c r="G10"/>
  <c r="N10" s="1"/>
  <c r="E10"/>
  <c r="M10" s="1"/>
  <c r="Q10" s="1"/>
  <c r="S10" s="1"/>
  <c r="L9"/>
  <c r="G9"/>
  <c r="N9" s="1"/>
  <c r="E9"/>
  <c r="M9" s="1"/>
  <c r="Q9" s="1"/>
  <c r="S9" s="1"/>
  <c r="L8"/>
  <c r="G8"/>
  <c r="N8" s="1"/>
  <c r="E8"/>
  <c r="M8" s="1"/>
  <c r="Q8" s="1"/>
  <c r="L7"/>
  <c r="G7"/>
  <c r="N7" s="1"/>
  <c r="E7"/>
  <c r="M7" s="1"/>
  <c r="Q7" s="1"/>
  <c r="L6"/>
  <c r="J6"/>
  <c r="N6" s="1"/>
  <c r="G6"/>
  <c r="E6"/>
  <c r="M6" s="1"/>
  <c r="Q6" s="1"/>
  <c r="S6" s="1"/>
  <c r="J5"/>
  <c r="G5"/>
  <c r="E5"/>
  <c r="M5" s="1"/>
  <c r="Q5" s="1"/>
  <c r="E6" i="2"/>
  <c r="E7"/>
  <c r="E8"/>
  <c r="N8" s="1"/>
  <c r="E9"/>
  <c r="M9" s="1"/>
  <c r="Q9" s="1"/>
  <c r="S9" s="1"/>
  <c r="E10"/>
  <c r="N10" s="1"/>
  <c r="E11"/>
  <c r="E12"/>
  <c r="N12" s="1"/>
  <c r="E13"/>
  <c r="M13" s="1"/>
  <c r="Q13" s="1"/>
  <c r="S13" s="1"/>
  <c r="E14"/>
  <c r="E15"/>
  <c r="E16"/>
  <c r="N16" s="1"/>
  <c r="E17"/>
  <c r="M17" s="1"/>
  <c r="Q17" s="1"/>
  <c r="S17" s="1"/>
  <c r="E18"/>
  <c r="L18" s="1"/>
  <c r="E19"/>
  <c r="E20"/>
  <c r="E21"/>
  <c r="M21" s="1"/>
  <c r="Q21" s="1"/>
  <c r="S21" s="1"/>
  <c r="E22"/>
  <c r="M22" s="1"/>
  <c r="Q22" s="1"/>
  <c r="S22" s="1"/>
  <c r="E23"/>
  <c r="E24"/>
  <c r="E25"/>
  <c r="M25" s="1"/>
  <c r="Q25" s="1"/>
  <c r="S25" s="1"/>
  <c r="E26"/>
  <c r="E27"/>
  <c r="E28"/>
  <c r="N28" s="1"/>
  <c r="E29"/>
  <c r="E30"/>
  <c r="E31"/>
  <c r="E32"/>
  <c r="N32" s="1"/>
  <c r="E33"/>
  <c r="M33" s="1"/>
  <c r="Q33" s="1"/>
  <c r="S33" s="1"/>
  <c r="E34"/>
  <c r="L34" s="1"/>
  <c r="E35"/>
  <c r="E36"/>
  <c r="E37"/>
  <c r="E38"/>
  <c r="E39"/>
  <c r="E40"/>
  <c r="E41"/>
  <c r="M41" s="1"/>
  <c r="Q41" s="1"/>
  <c r="S41" s="1"/>
  <c r="E42"/>
  <c r="E43"/>
  <c r="E44"/>
  <c r="N44" s="1"/>
  <c r="E45"/>
  <c r="M45" s="1"/>
  <c r="Q45" s="1"/>
  <c r="S45" s="1"/>
  <c r="E46"/>
  <c r="N46" s="1"/>
  <c r="E47"/>
  <c r="E48"/>
  <c r="N48" s="1"/>
  <c r="E49"/>
  <c r="M49" s="1"/>
  <c r="Q49" s="1"/>
  <c r="S49" s="1"/>
  <c r="E50"/>
  <c r="L50" s="1"/>
  <c r="E51"/>
  <c r="E52"/>
  <c r="N52" s="1"/>
  <c r="E53"/>
  <c r="M53" s="1"/>
  <c r="Q53" s="1"/>
  <c r="S53" s="1"/>
  <c r="E54"/>
  <c r="M54" s="1"/>
  <c r="Q54" s="1"/>
  <c r="S54" s="1"/>
  <c r="G6"/>
  <c r="G7"/>
  <c r="G8"/>
  <c r="G9"/>
  <c r="G10"/>
  <c r="G11"/>
  <c r="G12"/>
  <c r="G13"/>
  <c r="G14"/>
  <c r="G15"/>
  <c r="G16"/>
  <c r="G17"/>
  <c r="G18"/>
  <c r="G19"/>
  <c r="G20"/>
  <c r="N20" s="1"/>
  <c r="G21"/>
  <c r="G22"/>
  <c r="G23"/>
  <c r="G24"/>
  <c r="N24" s="1"/>
  <c r="G25"/>
  <c r="N25" s="1"/>
  <c r="G26"/>
  <c r="G27"/>
  <c r="G28"/>
  <c r="G29"/>
  <c r="G30"/>
  <c r="G31"/>
  <c r="G32"/>
  <c r="G33"/>
  <c r="G34"/>
  <c r="G35"/>
  <c r="G36"/>
  <c r="G37"/>
  <c r="G38"/>
  <c r="G39"/>
  <c r="G40"/>
  <c r="N40" s="1"/>
  <c r="G41"/>
  <c r="G42"/>
  <c r="G43"/>
  <c r="G44"/>
  <c r="G45"/>
  <c r="G46"/>
  <c r="G47"/>
  <c r="G48"/>
  <c r="G49"/>
  <c r="G50"/>
  <c r="G51"/>
  <c r="G52"/>
  <c r="G53"/>
  <c r="G54"/>
  <c r="L10"/>
  <c r="L14"/>
  <c r="L22"/>
  <c r="L26"/>
  <c r="L30"/>
  <c r="L38"/>
  <c r="L42"/>
  <c r="L46"/>
  <c r="L54"/>
  <c r="M6"/>
  <c r="Q6" s="1"/>
  <c r="S6" s="1"/>
  <c r="M10"/>
  <c r="Q10" s="1"/>
  <c r="S10" s="1"/>
  <c r="M14"/>
  <c r="Q14" s="1"/>
  <c r="S14" s="1"/>
  <c r="M18"/>
  <c r="Q18" s="1"/>
  <c r="S18" s="1"/>
  <c r="M26"/>
  <c r="Q26" s="1"/>
  <c r="S26" s="1"/>
  <c r="M29"/>
  <c r="Q29" s="1"/>
  <c r="S29" s="1"/>
  <c r="M30"/>
  <c r="Q30" s="1"/>
  <c r="S30" s="1"/>
  <c r="M37"/>
  <c r="Q37" s="1"/>
  <c r="S37" s="1"/>
  <c r="M38"/>
  <c r="Q38" s="1"/>
  <c r="S38" s="1"/>
  <c r="M42"/>
  <c r="Q42" s="1"/>
  <c r="S42" s="1"/>
  <c r="M46"/>
  <c r="Q46" s="1"/>
  <c r="S46" s="1"/>
  <c r="M50"/>
  <c r="Q50" s="1"/>
  <c r="S50" s="1"/>
  <c r="N13"/>
  <c r="N14"/>
  <c r="N18"/>
  <c r="N21"/>
  <c r="N22"/>
  <c r="N26"/>
  <c r="N29"/>
  <c r="N30"/>
  <c r="N36"/>
  <c r="N37"/>
  <c r="N38"/>
  <c r="N41"/>
  <c r="N42"/>
  <c r="N50"/>
  <c r="V3" i="15"/>
  <c r="AB4"/>
  <c r="AB5"/>
  <c r="AB6"/>
  <c r="AB7"/>
  <c r="AB8"/>
  <c r="X4"/>
  <c r="X5"/>
  <c r="X6"/>
  <c r="X7"/>
  <c r="X8"/>
  <c r="X3"/>
  <c r="X9" s="1"/>
  <c r="W4"/>
  <c r="W5"/>
  <c r="W6"/>
  <c r="W7"/>
  <c r="W8"/>
  <c r="W3"/>
  <c r="W9" s="1"/>
  <c r="V4"/>
  <c r="V5"/>
  <c r="V6"/>
  <c r="V7"/>
  <c r="V8"/>
  <c r="V9"/>
  <c r="S3"/>
  <c r="R3"/>
  <c r="R9" s="1"/>
  <c r="AG9"/>
  <c r="AF9"/>
  <c r="Y9"/>
  <c r="U8"/>
  <c r="T8"/>
  <c r="S8"/>
  <c r="R8"/>
  <c r="Q8"/>
  <c r="O8"/>
  <c r="U7"/>
  <c r="T7"/>
  <c r="S7"/>
  <c r="R7"/>
  <c r="Q7"/>
  <c r="O7"/>
  <c r="U6"/>
  <c r="T6"/>
  <c r="S6"/>
  <c r="R6"/>
  <c r="Q6"/>
  <c r="O6"/>
  <c r="U5"/>
  <c r="T5"/>
  <c r="S5"/>
  <c r="R5"/>
  <c r="Q5"/>
  <c r="O5"/>
  <c r="U4"/>
  <c r="T4"/>
  <c r="S4"/>
  <c r="R4"/>
  <c r="Q4"/>
  <c r="O4"/>
  <c r="U3"/>
  <c r="T3"/>
  <c r="Q3"/>
  <c r="L3"/>
  <c r="O3" s="1"/>
  <c r="C13" i="1"/>
  <c r="C12"/>
  <c r="C11"/>
  <c r="C9"/>
  <c r="C5"/>
  <c r="S8" i="13" l="1"/>
  <c r="T8" s="1"/>
  <c r="T10"/>
  <c r="S12"/>
  <c r="T14"/>
  <c r="S16"/>
  <c r="T16" s="1"/>
  <c r="T18"/>
  <c r="S20"/>
  <c r="T22"/>
  <c r="S24"/>
  <c r="T24" s="1"/>
  <c r="T26"/>
  <c r="S28"/>
  <c r="T30"/>
  <c r="S32"/>
  <c r="T34"/>
  <c r="S36"/>
  <c r="T38"/>
  <c r="S40"/>
  <c r="T40" s="1"/>
  <c r="T42"/>
  <c r="S44"/>
  <c r="T46"/>
  <c r="S48"/>
  <c r="T50"/>
  <c r="S52"/>
  <c r="T54"/>
  <c r="S7"/>
  <c r="T7" s="1"/>
  <c r="T9"/>
  <c r="S11"/>
  <c r="T13"/>
  <c r="S15"/>
  <c r="T17"/>
  <c r="S19"/>
  <c r="T21"/>
  <c r="S23"/>
  <c r="T23" s="1"/>
  <c r="T25"/>
  <c r="S27"/>
  <c r="T29"/>
  <c r="S31"/>
  <c r="T33"/>
  <c r="S35"/>
  <c r="T37"/>
  <c r="S39"/>
  <c r="T39" s="1"/>
  <c r="T41"/>
  <c r="S43"/>
  <c r="T45"/>
  <c r="S47"/>
  <c r="T49"/>
  <c r="S51"/>
  <c r="T53"/>
  <c r="T6" i="12"/>
  <c r="T7"/>
  <c r="T11"/>
  <c r="T15"/>
  <c r="T19"/>
  <c r="T23"/>
  <c r="T27"/>
  <c r="T31"/>
  <c r="T35"/>
  <c r="T39"/>
  <c r="T43"/>
  <c r="T47"/>
  <c r="T51"/>
  <c r="T27" i="11"/>
  <c r="T6"/>
  <c r="S8"/>
  <c r="T10"/>
  <c r="S12"/>
  <c r="T12" s="1"/>
  <c r="T14"/>
  <c r="S16"/>
  <c r="T18"/>
  <c r="S20"/>
  <c r="T22"/>
  <c r="S24"/>
  <c r="T26"/>
  <c r="S28"/>
  <c r="T28" s="1"/>
  <c r="T30"/>
  <c r="S32"/>
  <c r="T34"/>
  <c r="S36"/>
  <c r="T38"/>
  <c r="S40"/>
  <c r="T42"/>
  <c r="S44"/>
  <c r="T44" s="1"/>
  <c r="T46"/>
  <c r="S48"/>
  <c r="T50"/>
  <c r="S52"/>
  <c r="T54"/>
  <c r="T43"/>
  <c r="S7"/>
  <c r="T7" s="1"/>
  <c r="S11"/>
  <c r="T11" s="1"/>
  <c r="S15"/>
  <c r="T15" s="1"/>
  <c r="S19"/>
  <c r="T19" s="1"/>
  <c r="S23"/>
  <c r="T23" s="1"/>
  <c r="S27"/>
  <c r="S31"/>
  <c r="T31" s="1"/>
  <c r="S35"/>
  <c r="T35" s="1"/>
  <c r="S39"/>
  <c r="T39" s="1"/>
  <c r="S43"/>
  <c r="S47"/>
  <c r="T47" s="1"/>
  <c r="S51"/>
  <c r="T51" s="1"/>
  <c r="T8" i="10"/>
  <c r="T12"/>
  <c r="T16"/>
  <c r="T20"/>
  <c r="T24"/>
  <c r="T28"/>
  <c r="T32"/>
  <c r="T36"/>
  <c r="T40"/>
  <c r="T44"/>
  <c r="T48"/>
  <c r="T52"/>
  <c r="T7"/>
  <c r="T11"/>
  <c r="T15"/>
  <c r="T19"/>
  <c r="T23"/>
  <c r="T27"/>
  <c r="T31"/>
  <c r="T35"/>
  <c r="T39"/>
  <c r="T43"/>
  <c r="T47"/>
  <c r="T51"/>
  <c r="S8" i="9"/>
  <c r="S24"/>
  <c r="S40"/>
  <c r="T50"/>
  <c r="T52"/>
  <c r="T54"/>
  <c r="S12"/>
  <c r="S28"/>
  <c r="S51"/>
  <c r="T7" i="8"/>
  <c r="T19"/>
  <c r="T23"/>
  <c r="T51"/>
  <c r="S10"/>
  <c r="T10" s="1"/>
  <c r="S14"/>
  <c r="S18"/>
  <c r="S22"/>
  <c r="T22" s="1"/>
  <c r="S26"/>
  <c r="T26" s="1"/>
  <c r="S30"/>
  <c r="S34"/>
  <c r="S38"/>
  <c r="T38" s="1"/>
  <c r="S42"/>
  <c r="T42" s="1"/>
  <c r="S46"/>
  <c r="S50"/>
  <c r="S54"/>
  <c r="T54" s="1"/>
  <c r="S6"/>
  <c r="S7"/>
  <c r="S11"/>
  <c r="T11" s="1"/>
  <c r="S15"/>
  <c r="T15" s="1"/>
  <c r="S19"/>
  <c r="S23"/>
  <c r="S27"/>
  <c r="T27" s="1"/>
  <c r="S31"/>
  <c r="T31" s="1"/>
  <c r="S35"/>
  <c r="T35" s="1"/>
  <c r="S39"/>
  <c r="S43"/>
  <c r="T43" s="1"/>
  <c r="S47"/>
  <c r="S51"/>
  <c r="T39"/>
  <c r="T47"/>
  <c r="T6"/>
  <c r="T14"/>
  <c r="T18"/>
  <c r="T30"/>
  <c r="T34"/>
  <c r="T46"/>
  <c r="T50"/>
  <c r="T14" i="7"/>
  <c r="T18"/>
  <c r="T30"/>
  <c r="T34"/>
  <c r="T42"/>
  <c r="T46"/>
  <c r="T50"/>
  <c r="T10"/>
  <c r="S10"/>
  <c r="S14"/>
  <c r="S18"/>
  <c r="S22"/>
  <c r="T22" s="1"/>
  <c r="S26"/>
  <c r="T26" s="1"/>
  <c r="S30"/>
  <c r="S34"/>
  <c r="S38"/>
  <c r="T38" s="1"/>
  <c r="S42"/>
  <c r="S46"/>
  <c r="S50"/>
  <c r="S54"/>
  <c r="T54" s="1"/>
  <c r="S7" i="6"/>
  <c r="T7" s="1"/>
  <c r="S8"/>
  <c r="T8" s="1"/>
  <c r="S10"/>
  <c r="T10" s="1"/>
  <c r="S11"/>
  <c r="T11" s="1"/>
  <c r="S12"/>
  <c r="T12" s="1"/>
  <c r="S14"/>
  <c r="T14" s="1"/>
  <c r="S15"/>
  <c r="T15" s="1"/>
  <c r="S16"/>
  <c r="T16" s="1"/>
  <c r="S18"/>
  <c r="T18" s="1"/>
  <c r="S19"/>
  <c r="T19" s="1"/>
  <c r="S20"/>
  <c r="T20" s="1"/>
  <c r="S22"/>
  <c r="T22" s="1"/>
  <c r="S23"/>
  <c r="T23" s="1"/>
  <c r="S24"/>
  <c r="T24" s="1"/>
  <c r="S26"/>
  <c r="T26" s="1"/>
  <c r="S27"/>
  <c r="T27" s="1"/>
  <c r="S28"/>
  <c r="T28" s="1"/>
  <c r="S30"/>
  <c r="T30" s="1"/>
  <c r="S31"/>
  <c r="T31" s="1"/>
  <c r="S32"/>
  <c r="T32" s="1"/>
  <c r="S34"/>
  <c r="T34" s="1"/>
  <c r="S35"/>
  <c r="T35" s="1"/>
  <c r="S36"/>
  <c r="T36" s="1"/>
  <c r="S38"/>
  <c r="T38" s="1"/>
  <c r="S39"/>
  <c r="T39" s="1"/>
  <c r="S40"/>
  <c r="T40" s="1"/>
  <c r="S42"/>
  <c r="T42" s="1"/>
  <c r="S43"/>
  <c r="T43" s="1"/>
  <c r="S44"/>
  <c r="T44" s="1"/>
  <c r="S46"/>
  <c r="T46" s="1"/>
  <c r="S47"/>
  <c r="T47" s="1"/>
  <c r="S48"/>
  <c r="T48" s="1"/>
  <c r="S50"/>
  <c r="T50" s="1"/>
  <c r="S51"/>
  <c r="T51" s="1"/>
  <c r="S52"/>
  <c r="T52" s="1"/>
  <c r="S54"/>
  <c r="T54" s="1"/>
  <c r="S8" i="5"/>
  <c r="T8" s="1"/>
  <c r="T10"/>
  <c r="S12"/>
  <c r="T14"/>
  <c r="S16"/>
  <c r="T16" s="1"/>
  <c r="T18"/>
  <c r="S20"/>
  <c r="T22"/>
  <c r="S24"/>
  <c r="T24" s="1"/>
  <c r="T26"/>
  <c r="S28"/>
  <c r="T30"/>
  <c r="S32"/>
  <c r="T32" s="1"/>
  <c r="T34"/>
  <c r="S36"/>
  <c r="T38"/>
  <c r="S40"/>
  <c r="T40" s="1"/>
  <c r="T42"/>
  <c r="S44"/>
  <c r="T46"/>
  <c r="S48"/>
  <c r="T48" s="1"/>
  <c r="T50"/>
  <c r="S52"/>
  <c r="T54"/>
  <c r="T7"/>
  <c r="T23"/>
  <c r="T39"/>
  <c r="S7"/>
  <c r="S11"/>
  <c r="T11" s="1"/>
  <c r="S15"/>
  <c r="T15" s="1"/>
  <c r="S19"/>
  <c r="T19" s="1"/>
  <c r="S23"/>
  <c r="S27"/>
  <c r="T27" s="1"/>
  <c r="S31"/>
  <c r="T31" s="1"/>
  <c r="S35"/>
  <c r="T35" s="1"/>
  <c r="S39"/>
  <c r="S43"/>
  <c r="T43" s="1"/>
  <c r="S47"/>
  <c r="T47" s="1"/>
  <c r="S51"/>
  <c r="T51" s="1"/>
  <c r="T8" i="4"/>
  <c r="T12"/>
  <c r="T16"/>
  <c r="T20"/>
  <c r="T24"/>
  <c r="T28"/>
  <c r="T32"/>
  <c r="T36"/>
  <c r="T40"/>
  <c r="T44"/>
  <c r="T48"/>
  <c r="T52"/>
  <c r="T7"/>
  <c r="T11"/>
  <c r="T15"/>
  <c r="T19"/>
  <c r="T23"/>
  <c r="T27"/>
  <c r="T31"/>
  <c r="T35"/>
  <c r="T39"/>
  <c r="T43"/>
  <c r="T47"/>
  <c r="T51"/>
  <c r="T47" i="3"/>
  <c r="T20"/>
  <c r="T36"/>
  <c r="S8"/>
  <c r="T8" s="1"/>
  <c r="S12"/>
  <c r="T12" s="1"/>
  <c r="S16"/>
  <c r="T16" s="1"/>
  <c r="S20"/>
  <c r="S24"/>
  <c r="T24" s="1"/>
  <c r="S28"/>
  <c r="T28" s="1"/>
  <c r="S32"/>
  <c r="T32" s="1"/>
  <c r="S36"/>
  <c r="S40"/>
  <c r="T40" s="1"/>
  <c r="S44"/>
  <c r="T44" s="1"/>
  <c r="S48"/>
  <c r="S52"/>
  <c r="T52" s="1"/>
  <c r="T7"/>
  <c r="T51"/>
  <c r="T48"/>
  <c r="S7"/>
  <c r="S11"/>
  <c r="T11" s="1"/>
  <c r="S15"/>
  <c r="T15" s="1"/>
  <c r="S19"/>
  <c r="T19" s="1"/>
  <c r="S23"/>
  <c r="T23" s="1"/>
  <c r="S27"/>
  <c r="T27" s="1"/>
  <c r="S31"/>
  <c r="T31" s="1"/>
  <c r="S35"/>
  <c r="T35" s="1"/>
  <c r="S39"/>
  <c r="T39" s="1"/>
  <c r="S43"/>
  <c r="T43" s="1"/>
  <c r="S47"/>
  <c r="S51"/>
  <c r="T6" i="13"/>
  <c r="T5"/>
  <c r="T11"/>
  <c r="T15"/>
  <c r="T19"/>
  <c r="T27"/>
  <c r="T31"/>
  <c r="T35"/>
  <c r="T43"/>
  <c r="T47"/>
  <c r="T51"/>
  <c r="T12"/>
  <c r="T20"/>
  <c r="T28"/>
  <c r="T32"/>
  <c r="T36"/>
  <c r="T44"/>
  <c r="T48"/>
  <c r="T52"/>
  <c r="N5"/>
  <c r="S5" s="1"/>
  <c r="T8" i="12"/>
  <c r="T12"/>
  <c r="T16"/>
  <c r="T20"/>
  <c r="T24"/>
  <c r="T28"/>
  <c r="T32"/>
  <c r="T36"/>
  <c r="T40"/>
  <c r="T44"/>
  <c r="T48"/>
  <c r="T52"/>
  <c r="T9"/>
  <c r="T13"/>
  <c r="T17"/>
  <c r="T21"/>
  <c r="T25"/>
  <c r="T29"/>
  <c r="T33"/>
  <c r="T37"/>
  <c r="T41"/>
  <c r="T45"/>
  <c r="T49"/>
  <c r="T53"/>
  <c r="N5"/>
  <c r="S5" s="1"/>
  <c r="T5" s="1"/>
  <c r="T8" i="11"/>
  <c r="T16"/>
  <c r="T20"/>
  <c r="T24"/>
  <c r="T32"/>
  <c r="T36"/>
  <c r="T40"/>
  <c r="T48"/>
  <c r="T52"/>
  <c r="T9"/>
  <c r="T13"/>
  <c r="T17"/>
  <c r="T21"/>
  <c r="T25"/>
  <c r="T29"/>
  <c r="T33"/>
  <c r="T37"/>
  <c r="T41"/>
  <c r="T45"/>
  <c r="T49"/>
  <c r="T53"/>
  <c r="N5"/>
  <c r="S5" s="1"/>
  <c r="T5" s="1"/>
  <c r="T6" i="10"/>
  <c r="T10"/>
  <c r="T14"/>
  <c r="T18"/>
  <c r="T22"/>
  <c r="T26"/>
  <c r="T30"/>
  <c r="T34"/>
  <c r="T38"/>
  <c r="T42"/>
  <c r="T46"/>
  <c r="T50"/>
  <c r="T54"/>
  <c r="T9"/>
  <c r="T13"/>
  <c r="T17"/>
  <c r="T21"/>
  <c r="T25"/>
  <c r="T29"/>
  <c r="T33"/>
  <c r="T37"/>
  <c r="T41"/>
  <c r="T45"/>
  <c r="T49"/>
  <c r="T53"/>
  <c r="N5"/>
  <c r="S5" s="1"/>
  <c r="T5" s="1"/>
  <c r="S5" i="9"/>
  <c r="T5" s="1"/>
  <c r="L15"/>
  <c r="N15"/>
  <c r="L31"/>
  <c r="N31"/>
  <c r="L8"/>
  <c r="T8" s="1"/>
  <c r="N8"/>
  <c r="L12"/>
  <c r="T12" s="1"/>
  <c r="N12"/>
  <c r="L16"/>
  <c r="T16" s="1"/>
  <c r="N16"/>
  <c r="L20"/>
  <c r="T20" s="1"/>
  <c r="N20"/>
  <c r="L24"/>
  <c r="T24" s="1"/>
  <c r="N24"/>
  <c r="L28"/>
  <c r="N28"/>
  <c r="L32"/>
  <c r="T32" s="1"/>
  <c r="N32"/>
  <c r="L36"/>
  <c r="T36" s="1"/>
  <c r="N36"/>
  <c r="L40"/>
  <c r="T40" s="1"/>
  <c r="N40"/>
  <c r="L44"/>
  <c r="N44"/>
  <c r="L48"/>
  <c r="N48"/>
  <c r="M7"/>
  <c r="Q7" s="1"/>
  <c r="S7" s="1"/>
  <c r="M11"/>
  <c r="Q11" s="1"/>
  <c r="S11" s="1"/>
  <c r="M15"/>
  <c r="Q15" s="1"/>
  <c r="S15" s="1"/>
  <c r="M19"/>
  <c r="Q19" s="1"/>
  <c r="S19" s="1"/>
  <c r="M23"/>
  <c r="Q23" s="1"/>
  <c r="S23" s="1"/>
  <c r="M27"/>
  <c r="Q27" s="1"/>
  <c r="S27" s="1"/>
  <c r="M31"/>
  <c r="Q31" s="1"/>
  <c r="S31" s="1"/>
  <c r="M35"/>
  <c r="Q35" s="1"/>
  <c r="S35" s="1"/>
  <c r="M39"/>
  <c r="Q39" s="1"/>
  <c r="S39" s="1"/>
  <c r="M43"/>
  <c r="Q43" s="1"/>
  <c r="S43" s="1"/>
  <c r="M47"/>
  <c r="Q47" s="1"/>
  <c r="S47" s="1"/>
  <c r="L7"/>
  <c r="T7" s="1"/>
  <c r="N7"/>
  <c r="L11"/>
  <c r="T11" s="1"/>
  <c r="N11"/>
  <c r="L27"/>
  <c r="N27"/>
  <c r="L43"/>
  <c r="T43" s="1"/>
  <c r="N43"/>
  <c r="L47"/>
  <c r="N47"/>
  <c r="L9"/>
  <c r="T9" s="1"/>
  <c r="N9"/>
  <c r="L13"/>
  <c r="T13" s="1"/>
  <c r="N13"/>
  <c r="L17"/>
  <c r="T17" s="1"/>
  <c r="N17"/>
  <c r="L21"/>
  <c r="T21" s="1"/>
  <c r="N21"/>
  <c r="L25"/>
  <c r="T25" s="1"/>
  <c r="N25"/>
  <c r="L29"/>
  <c r="T29" s="1"/>
  <c r="N29"/>
  <c r="L33"/>
  <c r="T33" s="1"/>
  <c r="N33"/>
  <c r="L37"/>
  <c r="T37" s="1"/>
  <c r="N37"/>
  <c r="L41"/>
  <c r="T41" s="1"/>
  <c r="N41"/>
  <c r="L45"/>
  <c r="T45" s="1"/>
  <c r="N45"/>
  <c r="L49"/>
  <c r="T49" s="1"/>
  <c r="N49"/>
  <c r="M44"/>
  <c r="Q44" s="1"/>
  <c r="S44" s="1"/>
  <c r="M48"/>
  <c r="Q48" s="1"/>
  <c r="S48" s="1"/>
  <c r="T51"/>
  <c r="T53"/>
  <c r="L19"/>
  <c r="T19" s="1"/>
  <c r="N19"/>
  <c r="L23"/>
  <c r="T23" s="1"/>
  <c r="N23"/>
  <c r="L35"/>
  <c r="T35" s="1"/>
  <c r="N35"/>
  <c r="L39"/>
  <c r="T39" s="1"/>
  <c r="N39"/>
  <c r="L6"/>
  <c r="T6" s="1"/>
  <c r="N6"/>
  <c r="L10"/>
  <c r="T10" s="1"/>
  <c r="N10"/>
  <c r="L14"/>
  <c r="T14" s="1"/>
  <c r="N14"/>
  <c r="L18"/>
  <c r="T18" s="1"/>
  <c r="N18"/>
  <c r="L22"/>
  <c r="T22" s="1"/>
  <c r="N22"/>
  <c r="L26"/>
  <c r="T26" s="1"/>
  <c r="N26"/>
  <c r="L30"/>
  <c r="T30" s="1"/>
  <c r="N30"/>
  <c r="L34"/>
  <c r="T34" s="1"/>
  <c r="N34"/>
  <c r="L38"/>
  <c r="T38" s="1"/>
  <c r="N38"/>
  <c r="L42"/>
  <c r="T42" s="1"/>
  <c r="N42"/>
  <c r="L46"/>
  <c r="T46" s="1"/>
  <c r="N46"/>
  <c r="M5"/>
  <c r="Q5" s="1"/>
  <c r="M33"/>
  <c r="Q33" s="1"/>
  <c r="S33" s="1"/>
  <c r="N50"/>
  <c r="N51"/>
  <c r="N52"/>
  <c r="N53"/>
  <c r="N54"/>
  <c r="T8" i="8"/>
  <c r="T12"/>
  <c r="T16"/>
  <c r="T20"/>
  <c r="T24"/>
  <c r="T28"/>
  <c r="T32"/>
  <c r="T36"/>
  <c r="T40"/>
  <c r="T44"/>
  <c r="T48"/>
  <c r="T52"/>
  <c r="T9"/>
  <c r="T13"/>
  <c r="T17"/>
  <c r="T21"/>
  <c r="T25"/>
  <c r="T29"/>
  <c r="T33"/>
  <c r="T37"/>
  <c r="T41"/>
  <c r="T45"/>
  <c r="T49"/>
  <c r="T53"/>
  <c r="N5"/>
  <c r="S5" s="1"/>
  <c r="T5" s="1"/>
  <c r="T6" i="7"/>
  <c r="T7"/>
  <c r="T11"/>
  <c r="T15"/>
  <c r="T19"/>
  <c r="T23"/>
  <c r="T27"/>
  <c r="T31"/>
  <c r="T35"/>
  <c r="T39"/>
  <c r="T43"/>
  <c r="T47"/>
  <c r="T51"/>
  <c r="T8"/>
  <c r="T12"/>
  <c r="T16"/>
  <c r="T20"/>
  <c r="T24"/>
  <c r="T28"/>
  <c r="T32"/>
  <c r="T36"/>
  <c r="T40"/>
  <c r="T44"/>
  <c r="T48"/>
  <c r="T52"/>
  <c r="N5"/>
  <c r="S5" s="1"/>
  <c r="T5" s="1"/>
  <c r="M6" i="6"/>
  <c r="Q6" s="1"/>
  <c r="S6" s="1"/>
  <c r="T6" s="1"/>
  <c r="N5"/>
  <c r="S5" s="1"/>
  <c r="T5" s="1"/>
  <c r="T12" i="5"/>
  <c r="T20"/>
  <c r="T28"/>
  <c r="T36"/>
  <c r="T44"/>
  <c r="T52"/>
  <c r="T9"/>
  <c r="T13"/>
  <c r="T17"/>
  <c r="T21"/>
  <c r="T25"/>
  <c r="T29"/>
  <c r="T33"/>
  <c r="T37"/>
  <c r="T41"/>
  <c r="T45"/>
  <c r="T49"/>
  <c r="T53"/>
  <c r="N5"/>
  <c r="S5" s="1"/>
  <c r="T5" s="1"/>
  <c r="T9" i="4"/>
  <c r="T17"/>
  <c r="T25"/>
  <c r="T45"/>
  <c r="T6"/>
  <c r="T10"/>
  <c r="T14"/>
  <c r="T18"/>
  <c r="T22"/>
  <c r="T26"/>
  <c r="T30"/>
  <c r="T34"/>
  <c r="T38"/>
  <c r="T42"/>
  <c r="T46"/>
  <c r="T50"/>
  <c r="T54"/>
  <c r="T13"/>
  <c r="T21"/>
  <c r="T29"/>
  <c r="T33"/>
  <c r="T37"/>
  <c r="T41"/>
  <c r="T49"/>
  <c r="T53"/>
  <c r="N5"/>
  <c r="S5" s="1"/>
  <c r="T5" s="1"/>
  <c r="L5" i="3"/>
  <c r="N5"/>
  <c r="S5" s="1"/>
  <c r="T9"/>
  <c r="T13"/>
  <c r="T17"/>
  <c r="T21"/>
  <c r="T25"/>
  <c r="T29"/>
  <c r="T33"/>
  <c r="T37"/>
  <c r="T41"/>
  <c r="T45"/>
  <c r="T49"/>
  <c r="T53"/>
  <c r="T6"/>
  <c r="T10"/>
  <c r="T14"/>
  <c r="T18"/>
  <c r="T22"/>
  <c r="T26"/>
  <c r="T30"/>
  <c r="T34"/>
  <c r="T38"/>
  <c r="T42"/>
  <c r="T46"/>
  <c r="T50"/>
  <c r="T54"/>
  <c r="N53" i="2"/>
  <c r="T10"/>
  <c r="N45"/>
  <c r="N9"/>
  <c r="N54"/>
  <c r="N34"/>
  <c r="M34"/>
  <c r="Q34" s="1"/>
  <c r="S34" s="1"/>
  <c r="M51"/>
  <c r="Q51" s="1"/>
  <c r="S51" s="1"/>
  <c r="T51" s="1"/>
  <c r="M43"/>
  <c r="Q43" s="1"/>
  <c r="S43" s="1"/>
  <c r="L35"/>
  <c r="L27"/>
  <c r="N23"/>
  <c r="M19"/>
  <c r="Q19" s="1"/>
  <c r="S19" s="1"/>
  <c r="N15"/>
  <c r="M7"/>
  <c r="Q7" s="1"/>
  <c r="S7" s="1"/>
  <c r="T54"/>
  <c r="M52"/>
  <c r="Q52" s="1"/>
  <c r="S52" s="1"/>
  <c r="M48"/>
  <c r="Q48" s="1"/>
  <c r="S48" s="1"/>
  <c r="L44"/>
  <c r="M40"/>
  <c r="Q40" s="1"/>
  <c r="S40" s="1"/>
  <c r="L36"/>
  <c r="M32"/>
  <c r="Q32" s="1"/>
  <c r="S32" s="1"/>
  <c r="L28"/>
  <c r="M24"/>
  <c r="Q24" s="1"/>
  <c r="S24" s="1"/>
  <c r="M20"/>
  <c r="Q20" s="1"/>
  <c r="S20" s="1"/>
  <c r="L16"/>
  <c r="M12"/>
  <c r="Q12" s="1"/>
  <c r="S12" s="1"/>
  <c r="L8"/>
  <c r="N49"/>
  <c r="N33"/>
  <c r="N17"/>
  <c r="L53"/>
  <c r="L49"/>
  <c r="L45"/>
  <c r="T45" s="1"/>
  <c r="L41"/>
  <c r="L37"/>
  <c r="T37" s="1"/>
  <c r="L33"/>
  <c r="L29"/>
  <c r="T29" s="1"/>
  <c r="L25"/>
  <c r="L21"/>
  <c r="T21" s="1"/>
  <c r="L17"/>
  <c r="T17" s="1"/>
  <c r="L13"/>
  <c r="T13" s="1"/>
  <c r="L9"/>
  <c r="T9" s="1"/>
  <c r="T53"/>
  <c r="N47"/>
  <c r="N39"/>
  <c r="M31"/>
  <c r="Q31" s="1"/>
  <c r="S31" s="1"/>
  <c r="N11"/>
  <c r="T41"/>
  <c r="T25"/>
  <c r="L51"/>
  <c r="L47"/>
  <c r="L39"/>
  <c r="L31"/>
  <c r="L23"/>
  <c r="L19"/>
  <c r="L15"/>
  <c r="L11"/>
  <c r="L7"/>
  <c r="T7" s="1"/>
  <c r="M47"/>
  <c r="Q47" s="1"/>
  <c r="S47" s="1"/>
  <c r="M39"/>
  <c r="Q39" s="1"/>
  <c r="S39" s="1"/>
  <c r="M35"/>
  <c r="Q35" s="1"/>
  <c r="S35" s="1"/>
  <c r="M27"/>
  <c r="Q27" s="1"/>
  <c r="S27" s="1"/>
  <c r="M23"/>
  <c r="Q23" s="1"/>
  <c r="S23" s="1"/>
  <c r="M15"/>
  <c r="Q15" s="1"/>
  <c r="S15" s="1"/>
  <c r="M11"/>
  <c r="Q11" s="1"/>
  <c r="S11" s="1"/>
  <c r="L52"/>
  <c r="T52" s="1"/>
  <c r="L48"/>
  <c r="L40"/>
  <c r="L32"/>
  <c r="T32" s="1"/>
  <c r="L24"/>
  <c r="L20"/>
  <c r="L12"/>
  <c r="N51"/>
  <c r="N43"/>
  <c r="N35"/>
  <c r="N31"/>
  <c r="N27"/>
  <c r="N19"/>
  <c r="N7"/>
  <c r="M44"/>
  <c r="Q44" s="1"/>
  <c r="S44" s="1"/>
  <c r="T44" s="1"/>
  <c r="M36"/>
  <c r="Q36" s="1"/>
  <c r="S36" s="1"/>
  <c r="T36" s="1"/>
  <c r="M28"/>
  <c r="Q28" s="1"/>
  <c r="S28" s="1"/>
  <c r="M16"/>
  <c r="Q16" s="1"/>
  <c r="S16" s="1"/>
  <c r="T16" s="1"/>
  <c r="M8"/>
  <c r="Q8" s="1"/>
  <c r="S8" s="1"/>
  <c r="T49"/>
  <c r="T33"/>
  <c r="L43"/>
  <c r="T50"/>
  <c r="T34"/>
  <c r="T42"/>
  <c r="T22"/>
  <c r="T39"/>
  <c r="T38"/>
  <c r="T18"/>
  <c r="T26"/>
  <c r="T46"/>
  <c r="T30"/>
  <c r="T14"/>
  <c r="Z3" i="15"/>
  <c r="AA3" s="1"/>
  <c r="Z4"/>
  <c r="AA4" s="1"/>
  <c r="Z8"/>
  <c r="S9"/>
  <c r="Q9"/>
  <c r="U9"/>
  <c r="Z7"/>
  <c r="T9"/>
  <c r="Z6"/>
  <c r="AD6" s="1"/>
  <c r="Z5"/>
  <c r="AC7"/>
  <c r="T28" i="9" l="1"/>
  <c r="T48" i="2"/>
  <c r="T12"/>
  <c r="T31"/>
  <c r="T5" i="3"/>
  <c r="T47" i="9"/>
  <c r="T27"/>
  <c r="T48"/>
  <c r="T15"/>
  <c r="T44"/>
  <c r="T31"/>
  <c r="T11" i="2"/>
  <c r="T24"/>
  <c r="T20"/>
  <c r="T23"/>
  <c r="T19"/>
  <c r="T35"/>
  <c r="T43"/>
  <c r="T8"/>
  <c r="T40"/>
  <c r="T27"/>
  <c r="T15"/>
  <c r="T28"/>
  <c r="T47"/>
  <c r="AB3" i="15"/>
  <c r="AB9" s="1"/>
  <c r="AA7"/>
  <c r="AC8"/>
  <c r="AD8"/>
  <c r="AE8" s="1"/>
  <c r="AH7"/>
  <c r="AC4"/>
  <c r="AD7"/>
  <c r="AE7" s="1"/>
  <c r="AA8"/>
  <c r="AH8" s="1"/>
  <c r="AD4"/>
  <c r="AC5"/>
  <c r="AH4"/>
  <c r="AD5"/>
  <c r="AA6"/>
  <c r="AA5"/>
  <c r="AH5" s="1"/>
  <c r="AC6"/>
  <c r="AE6" s="1"/>
  <c r="AC3"/>
  <c r="Z9"/>
  <c r="AD3"/>
  <c r="AH3" l="1"/>
  <c r="AE4"/>
  <c r="AE5"/>
  <c r="AH6"/>
  <c r="AA9"/>
  <c r="AC9"/>
  <c r="AE3"/>
  <c r="AE9" s="1"/>
  <c r="AD9"/>
  <c r="AH9" l="1"/>
  <c r="J6" i="2" l="1"/>
  <c r="J5"/>
  <c r="G5"/>
  <c r="E5"/>
  <c r="N6" l="1"/>
  <c r="L6"/>
  <c r="T6" s="1"/>
  <c r="L5"/>
  <c r="N5"/>
  <c r="S5"/>
  <c r="M5"/>
  <c r="Q5" s="1"/>
  <c r="T5" l="1"/>
</calcChain>
</file>

<file path=xl/comments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V3" authorId="0">
      <text>
        <r>
          <rPr>
            <b/>
            <sz val="9"/>
            <color indexed="81"/>
            <rFont val="Tahoma"/>
            <charset val="178"/>
          </rPr>
          <t>user:</t>
        </r>
        <r>
          <rPr>
            <sz val="9"/>
            <color indexed="81"/>
            <rFont val="Tahoma"/>
            <charset val="178"/>
          </rPr>
          <t xml:space="preserve">
دقت شود بر مبنای 30 روز
حساب می شود</t>
        </r>
      </text>
    </comment>
    <comment ref="W3" authorId="0">
      <text>
        <r>
          <rPr>
            <b/>
            <sz val="9"/>
            <color indexed="81"/>
            <rFont val="Tahoma"/>
            <charset val="178"/>
          </rPr>
          <t>user:</t>
        </r>
        <r>
          <rPr>
            <sz val="9"/>
            <color indexed="81"/>
            <rFont val="Tahoma"/>
            <charset val="178"/>
          </rPr>
          <t xml:space="preserve">
دقت شود بر مبنای 30 روز حساب می شود</t>
        </r>
      </text>
    </comment>
    <comment ref="X3" authorId="0">
      <text>
        <r>
          <rPr>
            <b/>
            <sz val="9"/>
            <color indexed="81"/>
            <rFont val="Tahoma"/>
            <charset val="178"/>
          </rPr>
          <t>user:</t>
        </r>
        <r>
          <rPr>
            <sz val="9"/>
            <color indexed="81"/>
            <rFont val="Tahoma"/>
            <charset val="178"/>
          </rPr>
          <t xml:space="preserve">
دقت شود بر مبنای 30 روز حساب میشود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40 هزار تومن لحاظ می شود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persian hesab:</t>
        </r>
        <r>
          <rPr>
            <sz val="9"/>
            <color indexed="81"/>
            <rFont val="Tahoma"/>
            <charset val="178"/>
          </rPr>
          <t xml:space="preserve">
محدودیت تعداد فرزند بر  اساس قانون برداشته شده است</t>
        </r>
      </text>
    </comment>
    <comment ref="J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کارپذیر باید حتما 720روزسابقه بیمه  در سازمان تامین اجتماعی داشته باشد، در این صورت عائله مندی به فرد تعلق میگیرد
</t>
        </r>
      </text>
    </comment>
    <comment ref="K5" authorId="0">
      <text>
        <r>
          <rPr>
            <b/>
            <sz val="9"/>
            <color indexed="81"/>
            <rFont val="Tahoma"/>
            <charset val="178"/>
          </rPr>
          <t>persian hesab:</t>
        </r>
        <r>
          <rPr>
            <sz val="9"/>
            <color indexed="81"/>
            <rFont val="Tahoma"/>
            <charset val="178"/>
          </rPr>
          <t xml:space="preserve">
قانون گفته مبنا 30 روز می باشد.برای 31 روز و 29 روز هم 110 هزار تومن لحاظ می شود </t>
        </r>
      </text>
    </comment>
  </commentList>
</comments>
</file>

<file path=xl/sharedStrings.xml><?xml version="1.0" encoding="utf-8"?>
<sst xmlns="http://schemas.openxmlformats.org/spreadsheetml/2006/main" count="430" uniqueCount="140">
  <si>
    <t>مشخصات حقوق و دستمزد97 با توجه به بخشنامه</t>
  </si>
  <si>
    <t xml:space="preserve">قوانین پایه </t>
  </si>
  <si>
    <t>ردیف</t>
  </si>
  <si>
    <t>شرح</t>
  </si>
  <si>
    <t>مبلغ</t>
  </si>
  <si>
    <t>سال مالی</t>
  </si>
  <si>
    <t>حقوق پایه روزانه</t>
  </si>
  <si>
    <t>حداقل حقوق ماهانه 30روزه)</t>
  </si>
  <si>
    <t>حق مسکن</t>
  </si>
  <si>
    <t>حق خواربار</t>
  </si>
  <si>
    <t>حق اولاد یک نفر</t>
  </si>
  <si>
    <t>حق اولاد 2 نفر</t>
  </si>
  <si>
    <t>قانون حداکثر حق اولاد با دو فرزند لغو شد</t>
  </si>
  <si>
    <t>پایه سنوات روزانه</t>
  </si>
  <si>
    <t>حق سنوات</t>
  </si>
  <si>
    <t>حداقل عیدی</t>
  </si>
  <si>
    <t>حداکثر عیدی</t>
  </si>
  <si>
    <t>معافیت مالیاتی</t>
  </si>
  <si>
    <t>مدت مرخصی در سال</t>
  </si>
  <si>
    <t>تبدیل مرخصی ماهانه به ساعتی</t>
  </si>
  <si>
    <t>تعداد روز کاری در هفته</t>
  </si>
  <si>
    <t>ساعت کاری روزانه</t>
  </si>
  <si>
    <t>تعداد روز سال</t>
  </si>
  <si>
    <t>افزایش حقوق هر سال</t>
  </si>
  <si>
    <t>n % + ریال 28208</t>
  </si>
  <si>
    <t>این افزایش برای سال 97، 10.4درصد اعلام شد</t>
  </si>
  <si>
    <t xml:space="preserve">حداکثر حقوق مشمول بیمه </t>
  </si>
  <si>
    <t>7 برابر</t>
  </si>
  <si>
    <t xml:space="preserve">نام شرکت </t>
  </si>
  <si>
    <t>نام ونام خانوادگی</t>
  </si>
  <si>
    <t>کارکرد</t>
  </si>
  <si>
    <t xml:space="preserve">دستمزد روزانه </t>
  </si>
  <si>
    <t>حقوق کارکردی</t>
  </si>
  <si>
    <t xml:space="preserve">ساعت اضافه کاری </t>
  </si>
  <si>
    <t xml:space="preserve">اضافه کاری </t>
  </si>
  <si>
    <t>تعداد فرزندان</t>
  </si>
  <si>
    <t>حق اولاد</t>
  </si>
  <si>
    <t>بن و خواروبار</t>
  </si>
  <si>
    <t>وام</t>
  </si>
  <si>
    <t>مساعده</t>
  </si>
  <si>
    <t>جمع حقوق و مزایا</t>
  </si>
  <si>
    <t xml:space="preserve">جمع حقوق و مزایای مشمول بیمه </t>
  </si>
  <si>
    <t>جمع حقوق و مزایای مشمول مالیات</t>
  </si>
  <si>
    <t>بیمه پرداختنی</t>
  </si>
  <si>
    <t>مالیات پرداختنی</t>
  </si>
  <si>
    <t>جمع کسورات</t>
  </si>
  <si>
    <t>خالص قابل پرداخت</t>
  </si>
  <si>
    <t>persianhesab.com</t>
  </si>
  <si>
    <t>مثال</t>
  </si>
  <si>
    <t>رديف</t>
  </si>
  <si>
    <t>نام</t>
  </si>
  <si>
    <t>نام خانوادگي</t>
  </si>
  <si>
    <t xml:space="preserve">کد پرسنلی </t>
  </si>
  <si>
    <t>تعداد ساعات حضور</t>
  </si>
  <si>
    <t>تعداد ساعت شب کاری</t>
  </si>
  <si>
    <t>ساعات اضافه کاری</t>
  </si>
  <si>
    <t>تعداد روز کاری</t>
  </si>
  <si>
    <t>تعداد روز نوبت کاری</t>
  </si>
  <si>
    <t>مرخصی مجاز ماه (ساعت)</t>
  </si>
  <si>
    <t xml:space="preserve">مرخصی ثبت شده </t>
  </si>
  <si>
    <t xml:space="preserve">طلب مرخصی تا ماه قبل </t>
  </si>
  <si>
    <t xml:space="preserve">طلب مرخصی تا کنون </t>
  </si>
  <si>
    <t>حقوق مبنا(روزانه)</t>
  </si>
  <si>
    <t>حقوق ماهيانه</t>
  </si>
  <si>
    <t>اضافه کاري</t>
  </si>
  <si>
    <t xml:space="preserve">جمعه کاری </t>
  </si>
  <si>
    <t xml:space="preserve">شب کاری </t>
  </si>
  <si>
    <t>نوبت کاری(صبح ،عصر،شب)</t>
  </si>
  <si>
    <t>عائله مندي</t>
  </si>
  <si>
    <t>بن کارگری</t>
  </si>
  <si>
    <t xml:space="preserve">حق مسکن </t>
  </si>
  <si>
    <t xml:space="preserve">کارانه </t>
  </si>
  <si>
    <t>جمع کل حقوق</t>
  </si>
  <si>
    <t>کسورات بيمه سهم بيمه شده</t>
  </si>
  <si>
    <t xml:space="preserve">کسورات ماليات </t>
  </si>
  <si>
    <t>کسورات بيمه سهم کارفرما</t>
  </si>
  <si>
    <t>کسورات بيمه سهم بيکاري</t>
  </si>
  <si>
    <t>جمع کل کسورات بيمه کارفرما</t>
  </si>
  <si>
    <t>مساعده و علي الحساب</t>
  </si>
  <si>
    <t xml:space="preserve">هزینه غذا </t>
  </si>
  <si>
    <t>خالص پرداختي به کارکنان</t>
  </si>
  <si>
    <t>جمــــــــــــع کل</t>
  </si>
  <si>
    <t>جدول حقوق و دستمزد اردیبهشت ماه سال1397</t>
  </si>
  <si>
    <t>جدول حقوق و دستمزد فروردین ماه سال1397</t>
  </si>
  <si>
    <t>جدول حقوق و دستمزد خرداد ماه سال1397</t>
  </si>
  <si>
    <t>جدول حقوق و دستمزد تیر ماه سال1397</t>
  </si>
  <si>
    <t>جدول حقوق و دستمزد مرداد ماه سال1397</t>
  </si>
  <si>
    <t>جدول حقوق و دستمزد شهریور ماه سال1397</t>
  </si>
  <si>
    <t>جدول حقوق و دستمزد مهر ماه سال1397</t>
  </si>
  <si>
    <t>جدول حقوق و دستمزد آبان ماه سال1397</t>
  </si>
  <si>
    <t>جدول حقوق و دستمزد آذر ماه سال1397</t>
  </si>
  <si>
    <t>جدول حقوق و دستمزد دی ماه سال1397</t>
  </si>
  <si>
    <t>جدول حقوق و دستمزد بهمن ماه سال1397</t>
  </si>
  <si>
    <t>جدول حقوق و دستمزد اسفندماه سال1397</t>
  </si>
  <si>
    <t>فروردین</t>
  </si>
  <si>
    <t>اردیبهشت</t>
  </si>
  <si>
    <t xml:space="preserve">خرداد 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</si>
  <si>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</si>
  <si>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</si>
  <si>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</si>
  <si>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</si>
  <si>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</si>
  <si>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</si>
  <si>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</si>
  <si>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</si>
  <si>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</si>
  <si>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جمع</t>
  </si>
  <si>
    <t>لیست تجمیعی حقوق و دستمزد خالص پرداختی</t>
  </si>
  <si>
    <t>ماه</t>
  </si>
  <si>
    <t>شماره و تاریخ سند</t>
  </si>
  <si>
    <t>حقوق پایه</t>
  </si>
  <si>
    <t>جمع کل حق اولاد</t>
  </si>
  <si>
    <t>جمع خواروبارومسکن</t>
  </si>
  <si>
    <t>جمع کل بن</t>
  </si>
  <si>
    <t xml:space="preserve">عیدی </t>
  </si>
  <si>
    <t>بازخرید سنوات</t>
  </si>
  <si>
    <t xml:space="preserve">30%بیمه </t>
  </si>
  <si>
    <t>مالیات</t>
  </si>
  <si>
    <t>خالص پرداختی</t>
  </si>
  <si>
    <t>تاریخ ارسال لیست به اداره مالیات</t>
  </si>
  <si>
    <t xml:space="preserve"> فروردین</t>
  </si>
  <si>
    <t xml:space="preserve"> اردیبهشت</t>
  </si>
  <si>
    <t>خرداد</t>
  </si>
  <si>
    <t>عیدی</t>
  </si>
  <si>
    <t>سنوات</t>
  </si>
  <si>
    <t>جمع کل</t>
  </si>
  <si>
    <t>لیست 12 ماه حقوق شرکت  -سال مالی 1397</t>
  </si>
  <si>
    <t>1397/01/31</t>
  </si>
  <si>
    <t>1397/01/30</t>
  </si>
  <si>
    <t>1397/01/29</t>
  </si>
  <si>
    <t>1397/12/</t>
  </si>
  <si>
    <t>جمع کل حقوق پایه</t>
  </si>
  <si>
    <t>جمع اضافه کاری</t>
  </si>
  <si>
    <t>جمع حقوق مشمول بیمه</t>
  </si>
  <si>
    <t xml:space="preserve"> مساعده</t>
  </si>
  <si>
    <t>جمع کل 12ماه</t>
  </si>
  <si>
    <t>کسورات پرسنل</t>
  </si>
  <si>
    <t>بیمه سهم کارمند7%</t>
  </si>
  <si>
    <t>شماره قبض مالیات</t>
  </si>
  <si>
    <t xml:space="preserve">تعداد ساعت روزهای تعطیل </t>
  </si>
</sst>
</file>

<file path=xl/styles.xml><?xml version="1.0" encoding="utf-8"?>
<styleSheet xmlns="http://schemas.openxmlformats.org/spreadsheetml/2006/main">
  <numFmts count="4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  <numFmt numFmtId="165" formatCode="0.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6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8"/>
      <color theme="9" tint="-0.499984740745262"/>
      <name val="B Zar"/>
      <charset val="178"/>
    </font>
    <font>
      <b/>
      <sz val="12"/>
      <name val="B Badr"/>
      <charset val="178"/>
    </font>
    <font>
      <sz val="12"/>
      <name val="B Badr"/>
      <charset val="178"/>
    </font>
    <font>
      <sz val="12"/>
      <name val="Badr"/>
      <charset val="178"/>
    </font>
    <font>
      <b/>
      <i/>
      <u/>
      <sz val="16"/>
      <color rgb="FFFF0000"/>
      <name val="B Badr"/>
      <charset val="178"/>
    </font>
    <font>
      <b/>
      <sz val="14"/>
      <name val="B Badr"/>
      <charset val="178"/>
    </font>
    <font>
      <b/>
      <sz val="14"/>
      <color theme="4"/>
      <name val="B Badr"/>
      <charset val="178"/>
    </font>
    <font>
      <sz val="10"/>
      <name val="Arial"/>
      <family val="2"/>
    </font>
    <font>
      <b/>
      <sz val="12"/>
      <color rgb="FFFF0000"/>
      <name val="B Badr"/>
      <charset val="178"/>
    </font>
    <font>
      <b/>
      <u/>
      <sz val="12"/>
      <color rgb="FFFF0000"/>
      <name val="B Badr"/>
      <charset val="178"/>
    </font>
    <font>
      <sz val="10"/>
      <name val="B Badr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9"/>
      <color indexed="81"/>
      <name val="Tahoma"/>
      <family val="2"/>
    </font>
    <font>
      <b/>
      <sz val="18"/>
      <name val="B Badr"/>
      <charset val="178"/>
    </font>
    <font>
      <b/>
      <sz val="14"/>
      <color theme="1"/>
      <name val="B Badr"/>
      <charset val="178"/>
    </font>
    <font>
      <sz val="11"/>
      <color theme="1"/>
      <name val="B Badr"/>
      <charset val="178"/>
    </font>
    <font>
      <sz val="11"/>
      <name val="B Badr"/>
      <charset val="178"/>
    </font>
    <font>
      <sz val="22"/>
      <color theme="1"/>
      <name val="Calibri"/>
      <family val="2"/>
      <charset val="178"/>
      <scheme val="minor"/>
    </font>
    <font>
      <sz val="16"/>
      <color theme="1"/>
      <name val="2  Baran"/>
      <charset val="178"/>
    </font>
    <font>
      <b/>
      <sz val="22"/>
      <color theme="1"/>
      <name val="B Badr"/>
      <charset val="178"/>
    </font>
    <font>
      <b/>
      <sz val="16"/>
      <color theme="1"/>
      <name val="B Badr"/>
      <charset val="178"/>
    </font>
    <font>
      <sz val="16"/>
      <color theme="1"/>
      <name val="B Badr"/>
      <charset val="178"/>
    </font>
    <font>
      <sz val="16"/>
      <name val="B Badr"/>
      <charset val="178"/>
    </font>
    <font>
      <b/>
      <sz val="14"/>
      <color theme="1"/>
      <name val="Calibri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0" fillId="3" borderId="4" xfId="1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>
      <alignment horizontal="center"/>
    </xf>
    <xf numFmtId="164" fontId="10" fillId="7" borderId="4" xfId="1" applyNumberFormat="1" applyFont="1" applyFill="1" applyBorder="1" applyAlignment="1">
      <alignment horizontal="center"/>
    </xf>
    <xf numFmtId="164" fontId="10" fillId="7" borderId="4" xfId="1" applyNumberFormat="1" applyFont="1" applyFill="1" applyBorder="1" applyAlignment="1">
      <alignment horizontal="center" readingOrder="2"/>
    </xf>
    <xf numFmtId="0" fontId="10" fillId="7" borderId="5" xfId="0" applyFont="1" applyFill="1" applyBorder="1" applyAlignment="1">
      <alignment horizontal="center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/>
      <protection locked="0"/>
    </xf>
    <xf numFmtId="0" fontId="10" fillId="7" borderId="20" xfId="0" applyNumberFormat="1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>
      <alignment horizontal="center"/>
    </xf>
    <xf numFmtId="0" fontId="10" fillId="7" borderId="20" xfId="0" applyNumberFormat="1" applyFont="1" applyFill="1" applyBorder="1" applyAlignment="1" applyProtection="1">
      <alignment horizontal="center"/>
      <protection locked="0"/>
    </xf>
    <xf numFmtId="0" fontId="10" fillId="7" borderId="20" xfId="0" applyFont="1" applyFill="1" applyBorder="1" applyAlignment="1" applyProtection="1">
      <alignment horizontal="center"/>
      <protection hidden="1"/>
    </xf>
    <xf numFmtId="0" fontId="10" fillId="7" borderId="20" xfId="0" applyNumberFormat="1" applyFont="1" applyFill="1" applyBorder="1" applyAlignment="1" applyProtection="1">
      <alignment horizontal="center" vertical="center"/>
      <protection hidden="1"/>
    </xf>
    <xf numFmtId="164" fontId="10" fillId="7" borderId="20" xfId="1" applyNumberFormat="1" applyFont="1" applyFill="1" applyBorder="1" applyAlignment="1" applyProtection="1">
      <alignment horizontal="center"/>
      <protection hidden="1"/>
    </xf>
    <xf numFmtId="164" fontId="10" fillId="7" borderId="20" xfId="1" applyNumberFormat="1" applyFont="1" applyFill="1" applyBorder="1" applyAlignment="1" applyProtection="1">
      <alignment horizontal="center" readingOrder="2"/>
      <protection hidden="1"/>
    </xf>
    <xf numFmtId="0" fontId="10" fillId="7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164" fontId="10" fillId="5" borderId="7" xfId="1" applyNumberFormat="1" applyFont="1" applyFill="1" applyBorder="1" applyAlignment="1" applyProtection="1">
      <alignment horizontal="center"/>
      <protection locked="0"/>
    </xf>
    <xf numFmtId="0" fontId="10" fillId="5" borderId="7" xfId="1" applyNumberFormat="1" applyFont="1" applyFill="1" applyBorder="1" applyAlignment="1" applyProtection="1">
      <alignment horizontal="center" vertical="center"/>
      <protection locked="0"/>
    </xf>
    <xf numFmtId="164" fontId="10" fillId="5" borderId="7" xfId="1" applyNumberFormat="1" applyFont="1" applyFill="1" applyBorder="1" applyAlignment="1" applyProtection="1">
      <alignment horizontal="center"/>
      <protection hidden="1"/>
    </xf>
    <xf numFmtId="0" fontId="10" fillId="5" borderId="7" xfId="1" applyNumberFormat="1" applyFont="1" applyFill="1" applyBorder="1" applyAlignment="1" applyProtection="1">
      <alignment horizontal="center"/>
      <protection locked="0"/>
    </xf>
    <xf numFmtId="164" fontId="10" fillId="5" borderId="8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3" fontId="7" fillId="5" borderId="1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vertical="center"/>
    </xf>
    <xf numFmtId="0" fontId="22" fillId="10" borderId="0" xfId="0" applyFont="1" applyFill="1"/>
    <xf numFmtId="0" fontId="10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4" fontId="10" fillId="4" borderId="7" xfId="1" applyNumberFormat="1" applyFont="1" applyFill="1" applyBorder="1" applyAlignment="1">
      <alignment horizontal="center"/>
    </xf>
    <xf numFmtId="164" fontId="21" fillId="0" borderId="0" xfId="1" applyNumberFormat="1" applyFont="1"/>
    <xf numFmtId="0" fontId="23" fillId="0" borderId="0" xfId="0" applyFont="1"/>
    <xf numFmtId="0" fontId="24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3" fontId="26" fillId="11" borderId="32" xfId="0" applyNumberFormat="1" applyFont="1" applyFill="1" applyBorder="1" applyAlignment="1">
      <alignment horizontal="center"/>
    </xf>
    <xf numFmtId="0" fontId="27" fillId="10" borderId="34" xfId="0" applyFont="1" applyFill="1" applyBorder="1" applyAlignment="1">
      <alignment horizontal="center"/>
    </xf>
    <xf numFmtId="3" fontId="27" fillId="10" borderId="34" xfId="0" applyNumberFormat="1" applyFont="1" applyFill="1" applyBorder="1" applyAlignment="1">
      <alignment horizontal="center"/>
    </xf>
    <xf numFmtId="3" fontId="27" fillId="10" borderId="35" xfId="0" applyNumberFormat="1" applyFont="1" applyFill="1" applyBorder="1" applyAlignment="1">
      <alignment horizontal="center"/>
    </xf>
    <xf numFmtId="3" fontId="28" fillId="10" borderId="36" xfId="0" applyNumberFormat="1" applyFont="1" applyFill="1" applyBorder="1" applyAlignment="1">
      <alignment readingOrder="2"/>
    </xf>
    <xf numFmtId="3" fontId="27" fillId="10" borderId="37" xfId="0" applyNumberFormat="1" applyFont="1" applyFill="1" applyBorder="1"/>
    <xf numFmtId="0" fontId="27" fillId="10" borderId="13" xfId="0" applyFont="1" applyFill="1" applyBorder="1" applyAlignment="1">
      <alignment horizontal="center"/>
    </xf>
    <xf numFmtId="3" fontId="27" fillId="10" borderId="40" xfId="0" applyNumberFormat="1" applyFont="1" applyFill="1" applyBorder="1" applyAlignment="1">
      <alignment horizontal="center"/>
    </xf>
    <xf numFmtId="0" fontId="27" fillId="10" borderId="37" xfId="0" applyFont="1" applyFill="1" applyBorder="1"/>
    <xf numFmtId="0" fontId="27" fillId="0" borderId="23" xfId="0" applyFont="1" applyBorder="1"/>
    <xf numFmtId="0" fontId="26" fillId="11" borderId="32" xfId="0" applyFont="1" applyFill="1" applyBorder="1" applyAlignment="1">
      <alignment horizontal="center"/>
    </xf>
    <xf numFmtId="0" fontId="26" fillId="0" borderId="30" xfId="0" applyFont="1" applyBorder="1"/>
    <xf numFmtId="0" fontId="27" fillId="0" borderId="24" xfId="0" applyFont="1" applyBorder="1"/>
    <xf numFmtId="164" fontId="10" fillId="5" borderId="41" xfId="1" applyNumberFormat="1" applyFont="1" applyFill="1" applyBorder="1" applyAlignment="1" applyProtection="1">
      <alignment horizontal="center"/>
      <protection locked="0"/>
    </xf>
    <xf numFmtId="0" fontId="10" fillId="5" borderId="41" xfId="1" applyNumberFormat="1" applyFont="1" applyFill="1" applyBorder="1" applyAlignment="1" applyProtection="1">
      <alignment horizontal="center" vertical="center"/>
      <protection locked="0"/>
    </xf>
    <xf numFmtId="164" fontId="10" fillId="5" borderId="41" xfId="1" applyNumberFormat="1" applyFont="1" applyFill="1" applyBorder="1" applyAlignment="1" applyProtection="1">
      <alignment horizontal="center"/>
      <protection hidden="1"/>
    </xf>
    <xf numFmtId="0" fontId="10" fillId="5" borderId="41" xfId="1" applyNumberFormat="1" applyFont="1" applyFill="1" applyBorder="1" applyAlignment="1" applyProtection="1">
      <alignment horizontal="center"/>
      <protection locked="0"/>
    </xf>
    <xf numFmtId="3" fontId="10" fillId="5" borderId="15" xfId="0" applyNumberFormat="1" applyFont="1" applyFill="1" applyBorder="1" applyAlignment="1">
      <alignment horizontal="center"/>
    </xf>
    <xf numFmtId="164" fontId="10" fillId="5" borderId="42" xfId="1" applyNumberFormat="1" applyFont="1" applyFill="1" applyBorder="1" applyAlignment="1" applyProtection="1">
      <alignment horizontal="center"/>
      <protection hidden="1"/>
    </xf>
    <xf numFmtId="3" fontId="10" fillId="5" borderId="43" xfId="0" applyNumberFormat="1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9" xfId="0" applyFill="1" applyBorder="1"/>
    <xf numFmtId="164" fontId="0" fillId="6" borderId="7" xfId="0" applyNumberFormat="1" applyFill="1" applyBorder="1"/>
    <xf numFmtId="164" fontId="10" fillId="6" borderId="20" xfId="1" applyNumberFormat="1" applyFont="1" applyFill="1" applyBorder="1" applyAlignment="1" applyProtection="1">
      <alignment horizontal="center"/>
      <protection locked="0"/>
    </xf>
    <xf numFmtId="0" fontId="29" fillId="6" borderId="29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/>
    </xf>
    <xf numFmtId="0" fontId="20" fillId="6" borderId="29" xfId="0" applyFont="1" applyFill="1" applyBorder="1"/>
    <xf numFmtId="164" fontId="20" fillId="6" borderId="7" xfId="0" applyNumberFormat="1" applyFont="1" applyFill="1" applyBorder="1"/>
    <xf numFmtId="3" fontId="27" fillId="10" borderId="44" xfId="0" applyNumberFormat="1" applyFont="1" applyFill="1" applyBorder="1"/>
    <xf numFmtId="3" fontId="27" fillId="10" borderId="36" xfId="0" applyNumberFormat="1" applyFont="1" applyFill="1" applyBorder="1"/>
    <xf numFmtId="3" fontId="27" fillId="10" borderId="45" xfId="0" applyNumberFormat="1" applyFont="1" applyFill="1" applyBorder="1"/>
    <xf numFmtId="0" fontId="25" fillId="6" borderId="0" xfId="0" applyFont="1" applyFill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3" fontId="26" fillId="5" borderId="32" xfId="0" applyNumberFormat="1" applyFont="1" applyFill="1" applyBorder="1" applyAlignment="1">
      <alignment horizontal="center"/>
    </xf>
    <xf numFmtId="3" fontId="26" fillId="5" borderId="26" xfId="0" applyNumberFormat="1" applyFont="1" applyFill="1" applyBorder="1" applyAlignment="1">
      <alignment horizontal="center"/>
    </xf>
    <xf numFmtId="3" fontId="26" fillId="5" borderId="27" xfId="0" applyNumberFormat="1" applyFont="1" applyFill="1" applyBorder="1" applyAlignment="1"/>
    <xf numFmtId="0" fontId="26" fillId="5" borderId="29" xfId="0" applyFont="1" applyFill="1" applyBorder="1" applyAlignment="1">
      <alignment horizontal="right"/>
    </xf>
    <xf numFmtId="3" fontId="26" fillId="5" borderId="7" xfId="0" applyNumberFormat="1" applyFont="1" applyFill="1" applyBorder="1" applyAlignment="1">
      <alignment horizontal="center"/>
    </xf>
    <xf numFmtId="0" fontId="27" fillId="5" borderId="33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/>
    </xf>
    <xf numFmtId="0" fontId="27" fillId="5" borderId="39" xfId="0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2" fillId="3" borderId="14" xfId="1" applyNumberFormat="1" applyFont="1" applyFill="1" applyBorder="1" applyAlignment="1" applyProtection="1">
      <alignment horizontal="center" vertical="center"/>
    </xf>
    <xf numFmtId="164" fontId="2" fillId="3" borderId="14" xfId="1" applyNumberFormat="1" applyFont="1" applyFill="1" applyBorder="1" applyAlignment="1" applyProtection="1">
      <alignment horizontal="center" vertical="center"/>
      <protection locked="0"/>
    </xf>
    <xf numFmtId="41" fontId="2" fillId="3" borderId="14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 readingOrder="2"/>
      <protection locked="0"/>
    </xf>
    <xf numFmtId="0" fontId="5" fillId="8" borderId="0" xfId="0" applyFont="1" applyFill="1" applyAlignment="1">
      <alignment horizontal="center" vertical="center" textRotation="136" wrapText="1"/>
    </xf>
    <xf numFmtId="0" fontId="3" fillId="8" borderId="2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60093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1;&#1602;&#1608;&#1602;%20&#1608;%20&#1583;&#1587;&#1606;&#1605;&#1586;&#1583;%209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قوانین پایه"/>
      <sheetName val="فروردین"/>
      <sheetName val="اردیبهشت"/>
      <sheetName val="خرداد"/>
      <sheetName val="تیر"/>
      <sheetName val="مرداد"/>
      <sheetName val="شهریور"/>
      <sheetName val="مهر"/>
      <sheetName val="آبان"/>
      <sheetName val="آذر"/>
      <sheetName val="دی"/>
      <sheetName val="بهمن"/>
      <sheetName val="اسفند"/>
      <sheetName val="لیست تجمیعی"/>
      <sheetName val="نمونه خام"/>
      <sheetName val="سند حسابدار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2"/>
  <sheetViews>
    <sheetView rightToLeft="1" workbookViewId="0">
      <selection activeCell="D14" sqref="D14"/>
    </sheetView>
  </sheetViews>
  <sheetFormatPr defaultRowHeight="15"/>
  <cols>
    <col min="2" max="2" width="32.42578125" bestFit="1" customWidth="1"/>
    <col min="3" max="3" width="22.140625" bestFit="1" customWidth="1"/>
    <col min="4" max="4" width="49.85546875" bestFit="1" customWidth="1"/>
  </cols>
  <sheetData>
    <row r="1" spans="1:8" ht="22.5" thickTop="1" thickBot="1">
      <c r="A1" s="138" t="s">
        <v>0</v>
      </c>
      <c r="B1" s="139"/>
      <c r="C1" s="140"/>
      <c r="D1" s="2"/>
      <c r="E1" s="2"/>
      <c r="F1" s="156" t="s">
        <v>1</v>
      </c>
      <c r="G1" s="156"/>
      <c r="H1" s="156"/>
    </row>
    <row r="2" spans="1:8" ht="22.5" thickTop="1" thickBot="1">
      <c r="A2" s="141" t="s">
        <v>2</v>
      </c>
      <c r="B2" s="142" t="s">
        <v>3</v>
      </c>
      <c r="C2" s="143" t="s">
        <v>4</v>
      </c>
      <c r="D2" s="2"/>
      <c r="E2" s="2"/>
      <c r="F2" s="156"/>
      <c r="G2" s="156"/>
      <c r="H2" s="156"/>
    </row>
    <row r="3" spans="1:8" ht="21.75" thickTop="1">
      <c r="A3" s="144">
        <v>2</v>
      </c>
      <c r="B3" s="145" t="s">
        <v>5</v>
      </c>
      <c r="C3" s="146">
        <v>1397</v>
      </c>
      <c r="D3" s="2"/>
      <c r="E3" s="2"/>
      <c r="F3" s="156"/>
      <c r="G3" s="156"/>
      <c r="H3" s="156"/>
    </row>
    <row r="4" spans="1:8" ht="21">
      <c r="A4" s="144">
        <v>3</v>
      </c>
      <c r="B4" s="145" t="s">
        <v>6</v>
      </c>
      <c r="C4" s="147">
        <v>370423</v>
      </c>
      <c r="D4" s="2"/>
      <c r="E4" s="2"/>
      <c r="F4" s="156"/>
      <c r="G4" s="156"/>
      <c r="H4" s="156"/>
    </row>
    <row r="5" spans="1:8" ht="21">
      <c r="A5" s="144">
        <v>4</v>
      </c>
      <c r="B5" s="145" t="s">
        <v>7</v>
      </c>
      <c r="C5" s="148">
        <f>C4*30</f>
        <v>11112690</v>
      </c>
      <c r="D5" s="2"/>
      <c r="E5" s="2"/>
      <c r="F5" s="156"/>
      <c r="G5" s="156"/>
      <c r="H5" s="156"/>
    </row>
    <row r="6" spans="1:8" ht="21">
      <c r="A6" s="144">
        <v>5</v>
      </c>
      <c r="B6" s="145" t="s">
        <v>8</v>
      </c>
      <c r="C6" s="148">
        <v>400000</v>
      </c>
      <c r="D6" s="2"/>
      <c r="E6" s="2"/>
      <c r="F6" s="156"/>
      <c r="G6" s="156"/>
      <c r="H6" s="156"/>
    </row>
    <row r="7" spans="1:8" ht="21">
      <c r="A7" s="144">
        <v>6</v>
      </c>
      <c r="B7" s="145" t="s">
        <v>9</v>
      </c>
      <c r="C7" s="148">
        <v>1100000</v>
      </c>
      <c r="D7" s="2"/>
      <c r="E7" s="2"/>
      <c r="F7" s="156"/>
      <c r="G7" s="156"/>
      <c r="H7" s="156"/>
    </row>
    <row r="8" spans="1:8" ht="21.75" thickBot="1">
      <c r="A8" s="144">
        <v>7</v>
      </c>
      <c r="B8" s="145" t="s">
        <v>10</v>
      </c>
      <c r="C8" s="147">
        <v>1111269</v>
      </c>
      <c r="D8" s="2"/>
      <c r="E8" s="2"/>
      <c r="F8" s="156"/>
      <c r="G8" s="156"/>
      <c r="H8" s="156"/>
    </row>
    <row r="9" spans="1:8" ht="22.5" thickTop="1" thickBot="1">
      <c r="A9" s="144">
        <v>8</v>
      </c>
      <c r="B9" s="145" t="s">
        <v>11</v>
      </c>
      <c r="C9" s="147">
        <f>2*C8</f>
        <v>2222538</v>
      </c>
      <c r="D9" s="157" t="s">
        <v>12</v>
      </c>
      <c r="E9" s="2"/>
      <c r="F9" s="156"/>
      <c r="G9" s="156"/>
      <c r="H9" s="156"/>
    </row>
    <row r="10" spans="1:8" ht="21.75" thickTop="1">
      <c r="A10" s="144">
        <v>9</v>
      </c>
      <c r="B10" s="145" t="s">
        <v>13</v>
      </c>
      <c r="C10" s="148">
        <v>17000</v>
      </c>
      <c r="D10" s="2"/>
      <c r="E10" s="2"/>
      <c r="F10" s="156"/>
      <c r="G10" s="156"/>
      <c r="H10" s="156"/>
    </row>
    <row r="11" spans="1:8" ht="21">
      <c r="A11" s="144">
        <v>10</v>
      </c>
      <c r="B11" s="145" t="s">
        <v>14</v>
      </c>
      <c r="C11" s="147">
        <f>30*C4</f>
        <v>11112690</v>
      </c>
      <c r="D11" s="2"/>
      <c r="E11" s="2"/>
      <c r="F11" s="156"/>
      <c r="G11" s="156"/>
      <c r="H11" s="156"/>
    </row>
    <row r="12" spans="1:8" ht="21">
      <c r="A12" s="144">
        <v>11</v>
      </c>
      <c r="B12" s="145" t="s">
        <v>15</v>
      </c>
      <c r="C12" s="147">
        <f>2*30*C4</f>
        <v>22225380</v>
      </c>
      <c r="D12" s="3"/>
      <c r="E12" s="2"/>
      <c r="F12" s="156"/>
      <c r="G12" s="156"/>
      <c r="H12" s="156"/>
    </row>
    <row r="13" spans="1:8" ht="21">
      <c r="A13" s="144">
        <v>12</v>
      </c>
      <c r="B13" s="145" t="s">
        <v>16</v>
      </c>
      <c r="C13" s="149">
        <f>C4*30*3</f>
        <v>33338070</v>
      </c>
      <c r="D13" s="3"/>
      <c r="E13" s="2"/>
      <c r="F13" s="2"/>
      <c r="G13" s="2"/>
      <c r="H13" s="2"/>
    </row>
    <row r="14" spans="1:8" ht="21">
      <c r="A14" s="144">
        <v>13</v>
      </c>
      <c r="B14" s="145" t="s">
        <v>17</v>
      </c>
      <c r="C14" s="148">
        <v>23000000</v>
      </c>
      <c r="D14" s="2"/>
      <c r="E14" s="2"/>
      <c r="F14" s="2"/>
      <c r="G14" s="2"/>
      <c r="H14" s="2"/>
    </row>
    <row r="15" spans="1:8" ht="21">
      <c r="A15" s="144">
        <v>14</v>
      </c>
      <c r="B15" s="145" t="s">
        <v>18</v>
      </c>
      <c r="C15" s="146">
        <v>26</v>
      </c>
      <c r="D15" s="2"/>
      <c r="E15" s="2"/>
      <c r="F15" s="2"/>
      <c r="G15" s="2"/>
      <c r="H15" s="2"/>
    </row>
    <row r="16" spans="1:8" ht="21">
      <c r="A16" s="144">
        <v>15</v>
      </c>
      <c r="B16" s="145" t="s">
        <v>19</v>
      </c>
      <c r="C16" s="146">
        <v>15.89</v>
      </c>
      <c r="D16" s="2"/>
      <c r="E16" s="2"/>
      <c r="F16" s="2"/>
      <c r="G16" s="2"/>
      <c r="H16" s="1"/>
    </row>
    <row r="17" spans="1:8" ht="21">
      <c r="A17" s="144">
        <v>16</v>
      </c>
      <c r="B17" s="145" t="s">
        <v>20</v>
      </c>
      <c r="C17" s="150">
        <v>6</v>
      </c>
      <c r="D17" s="2"/>
      <c r="E17" s="2"/>
      <c r="F17" s="2"/>
      <c r="G17" s="3"/>
      <c r="H17" s="1"/>
    </row>
    <row r="18" spans="1:8" ht="21">
      <c r="A18" s="144">
        <v>17</v>
      </c>
      <c r="B18" s="151" t="s">
        <v>21</v>
      </c>
      <c r="C18" s="152">
        <v>7.333333333333333</v>
      </c>
      <c r="D18" s="2"/>
      <c r="E18" s="2"/>
      <c r="F18" s="2"/>
      <c r="G18" s="3"/>
      <c r="H18" s="1"/>
    </row>
    <row r="19" spans="1:8" ht="21.75" thickBot="1">
      <c r="A19" s="144">
        <v>18</v>
      </c>
      <c r="B19" s="151" t="s">
        <v>22</v>
      </c>
      <c r="C19" s="153">
        <v>365</v>
      </c>
      <c r="D19" s="2"/>
      <c r="E19" s="2"/>
      <c r="F19" s="2"/>
      <c r="G19" s="4"/>
      <c r="H19" s="1"/>
    </row>
    <row r="20" spans="1:8" ht="22.5" thickTop="1" thickBot="1">
      <c r="A20" s="144">
        <v>19</v>
      </c>
      <c r="B20" s="151" t="s">
        <v>23</v>
      </c>
      <c r="C20" s="153" t="s">
        <v>24</v>
      </c>
      <c r="D20" s="157" t="s">
        <v>25</v>
      </c>
      <c r="E20" s="2"/>
      <c r="F20" s="2"/>
      <c r="G20" s="4"/>
      <c r="H20" s="1"/>
    </row>
    <row r="21" spans="1:8" ht="22.5" thickTop="1" thickBot="1">
      <c r="A21" s="144">
        <v>20</v>
      </c>
      <c r="B21" s="154" t="s">
        <v>26</v>
      </c>
      <c r="C21" s="155" t="s">
        <v>27</v>
      </c>
      <c r="D21" s="2"/>
      <c r="E21" s="2"/>
      <c r="F21" s="2"/>
      <c r="G21" s="4"/>
      <c r="H21" s="1"/>
    </row>
    <row r="22" spans="1:8" ht="15.75" thickTop="1">
      <c r="A22" s="2"/>
      <c r="B22" s="2"/>
      <c r="C22" s="2"/>
      <c r="D22" s="2"/>
      <c r="E22" s="2"/>
      <c r="F22" s="2"/>
      <c r="G22" s="2"/>
      <c r="H22" s="1"/>
    </row>
  </sheetData>
  <mergeCells count="2">
    <mergeCell ref="A1:C1"/>
    <mergeCell ref="F1:H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T55"/>
  <sheetViews>
    <sheetView rightToLeft="1" topLeftCell="D45" workbookViewId="0">
      <selection activeCell="J59" sqref="J59"/>
    </sheetView>
  </sheetViews>
  <sheetFormatPr defaultRowHeight="15"/>
  <cols>
    <col min="5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5" max="16" width="14.140625" bestFit="1" customWidth="1"/>
    <col min="17" max="17" width="14.570312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30</v>
      </c>
      <c r="D5" s="69">
        <v>600000</v>
      </c>
      <c r="E5" s="69">
        <f>D5*C5</f>
        <v>18000000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23440719.81818182</v>
      </c>
      <c r="M5" s="71">
        <f>K5+H5+E5+G5</f>
        <v>21218181.818181816</v>
      </c>
      <c r="N5" s="71">
        <f>K5+J5+H5+G5+E5</f>
        <v>23440719.81818182</v>
      </c>
      <c r="O5" s="69">
        <v>2000000</v>
      </c>
      <c r="P5" s="69">
        <v>5000000</v>
      </c>
      <c r="Q5" s="71">
        <f>M5*7%</f>
        <v>1485272.7272727273</v>
      </c>
      <c r="R5" s="76">
        <f>IF(N5&gt;23000000,(N5-23000000)*0.1,0)</f>
        <v>44071.981818182023</v>
      </c>
      <c r="S5" s="71">
        <f>R5+Q5+P5+O5</f>
        <v>8529344.709090909</v>
      </c>
      <c r="T5" s="73">
        <f>L5-S5</f>
        <v>14911375.109090911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30</v>
      </c>
      <c r="D55" s="120">
        <f>SUM(D5:D54)</f>
        <v>18750727</v>
      </c>
      <c r="E55" s="116">
        <f>SUM(E5:E54)</f>
        <v>18000000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23440719.81818182</v>
      </c>
      <c r="M55" s="116">
        <f t="shared" si="9"/>
        <v>21218181.818181816</v>
      </c>
      <c r="N55" s="116">
        <f t="shared" si="9"/>
        <v>23440719.81818182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1485272.7272727273</v>
      </c>
      <c r="R55" s="116">
        <f t="shared" si="9"/>
        <v>44071.981818182023</v>
      </c>
      <c r="S55" s="116">
        <f t="shared" si="9"/>
        <v>8529344.709090909</v>
      </c>
      <c r="T55" s="116">
        <f t="shared" si="9"/>
        <v>14911375.109090911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T55"/>
  <sheetViews>
    <sheetView rightToLeft="1" topLeftCell="E44" workbookViewId="0">
      <selection activeCell="J56" sqref="J56"/>
    </sheetView>
  </sheetViews>
  <sheetFormatPr defaultRowHeight="15"/>
  <cols>
    <col min="5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30</v>
      </c>
      <c r="D5" s="69">
        <v>600000</v>
      </c>
      <c r="E5" s="69">
        <f>D5*C5</f>
        <v>18000000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23440719.81818182</v>
      </c>
      <c r="M5" s="71">
        <f>K5+H5+E5+G5</f>
        <v>21218181.818181816</v>
      </c>
      <c r="N5" s="71">
        <f>K5+J5+H5+G5+E5</f>
        <v>23440719.81818182</v>
      </c>
      <c r="O5" s="69">
        <v>2000000</v>
      </c>
      <c r="P5" s="69">
        <v>5000000</v>
      </c>
      <c r="Q5" s="71">
        <f>M5*7%</f>
        <v>1485272.7272727273</v>
      </c>
      <c r="R5" s="76">
        <f>IF(N5&gt;23000000,(N5-23000000)*0.1,0)</f>
        <v>44071.981818182023</v>
      </c>
      <c r="S5" s="71">
        <f>R5+Q5+P5+O5</f>
        <v>8529344.709090909</v>
      </c>
      <c r="T5" s="73">
        <f>L5-S5</f>
        <v>14911375.109090911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30</v>
      </c>
      <c r="D55" s="120">
        <f>SUM(D5:D54)</f>
        <v>18750727</v>
      </c>
      <c r="E55" s="116">
        <f>SUM(E5:E54)</f>
        <v>18000000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23440719.81818182</v>
      </c>
      <c r="M55" s="116">
        <f t="shared" si="9"/>
        <v>21218181.818181816</v>
      </c>
      <c r="N55" s="116">
        <f t="shared" si="9"/>
        <v>23440719.81818182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1485272.7272727273</v>
      </c>
      <c r="R55" s="116">
        <f t="shared" si="9"/>
        <v>44071.981818182023</v>
      </c>
      <c r="S55" s="116">
        <f t="shared" si="9"/>
        <v>8529344.709090909</v>
      </c>
      <c r="T55" s="116">
        <f t="shared" si="9"/>
        <v>14911375.109090911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55"/>
  <sheetViews>
    <sheetView rightToLeft="1" topLeftCell="J44" workbookViewId="0">
      <selection activeCell="N57" sqref="N57"/>
    </sheetView>
  </sheetViews>
  <sheetFormatPr defaultRowHeight="15"/>
  <cols>
    <col min="5" max="5" width="15.42578125" bestFit="1" customWidth="1"/>
    <col min="7" max="7" width="14.140625" bestFit="1" customWidth="1"/>
    <col min="8" max="9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4" max="14" width="33.140625" bestFit="1" customWidth="1"/>
    <col min="15" max="16" width="14.140625" bestFit="1" customWidth="1"/>
    <col min="17" max="17" width="14.5703125" bestFit="1" customWidth="1"/>
    <col min="18" max="18" width="16.7109375" bestFit="1" customWidth="1"/>
    <col min="19" max="19" width="14.140625" bestFit="1" customWidth="1"/>
    <col min="20" max="20" width="16.855468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92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30</v>
      </c>
      <c r="D5" s="69">
        <v>600000</v>
      </c>
      <c r="E5" s="69">
        <f>D5*C5</f>
        <v>18000000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23440719.81818182</v>
      </c>
      <c r="M5" s="71">
        <f>K5+H5+E5+G5</f>
        <v>21218181.818181816</v>
      </c>
      <c r="N5" s="71">
        <f>K5+J5+H5+G5+E5</f>
        <v>23440719.81818182</v>
      </c>
      <c r="O5" s="69">
        <v>2000000</v>
      </c>
      <c r="P5" s="69">
        <v>5000000</v>
      </c>
      <c r="Q5" s="71">
        <f>M5*7%</f>
        <v>1485272.7272727273</v>
      </c>
      <c r="R5" s="76">
        <f>IF(N5&gt;23000000,(N5-23000000)*0.1,0)</f>
        <v>44071.981818182023</v>
      </c>
      <c r="S5" s="71">
        <f>R5+Q5+P5+O5</f>
        <v>8529344.709090909</v>
      </c>
      <c r="T5" s="73">
        <f>L5-S5</f>
        <v>14911375.109090911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30</v>
      </c>
      <c r="D55" s="120">
        <f>SUM(D5:D54)</f>
        <v>18750727</v>
      </c>
      <c r="E55" s="116">
        <f>SUM(E5:E54)</f>
        <v>18000000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23440719.81818182</v>
      </c>
      <c r="M55" s="116">
        <f t="shared" si="9"/>
        <v>21218181.818181816</v>
      </c>
      <c r="N55" s="116">
        <f t="shared" si="9"/>
        <v>23440719.81818182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1485272.7272727273</v>
      </c>
      <c r="R55" s="116">
        <f t="shared" si="9"/>
        <v>44071.981818182023</v>
      </c>
      <c r="S55" s="116">
        <f t="shared" si="9"/>
        <v>8529344.709090909</v>
      </c>
      <c r="T55" s="116">
        <f t="shared" si="9"/>
        <v>14911375.109090911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/>
  </sheetPr>
  <dimension ref="A1:T55"/>
  <sheetViews>
    <sheetView rightToLeft="1" topLeftCell="K44" workbookViewId="0">
      <selection activeCell="N57" sqref="N57"/>
    </sheetView>
  </sheetViews>
  <sheetFormatPr defaultRowHeight="15"/>
  <cols>
    <col min="4" max="4" width="13.7109375" bestFit="1" customWidth="1"/>
    <col min="5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4" max="14" width="33.140625" bestFit="1" customWidth="1"/>
    <col min="15" max="16" width="14.140625" bestFit="1" customWidth="1"/>
    <col min="17" max="17" width="14.5703125" bestFit="1" customWidth="1"/>
    <col min="18" max="18" width="16.7109375" bestFit="1" customWidth="1"/>
    <col min="19" max="19" width="14.140625" bestFit="1" customWidth="1"/>
    <col min="20" max="20" width="16.855468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93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29</v>
      </c>
      <c r="D5" s="69">
        <v>600000</v>
      </c>
      <c r="E5" s="69">
        <f>D5*C5</f>
        <v>17400000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22840719.81818182</v>
      </c>
      <c r="M5" s="71">
        <f>K5+H5+E5+G5</f>
        <v>20618181.818181816</v>
      </c>
      <c r="N5" s="71">
        <f>K5+J5+H5+G5+E5</f>
        <v>22840719.81818182</v>
      </c>
      <c r="O5" s="69">
        <v>2000000</v>
      </c>
      <c r="P5" s="69">
        <v>5000000</v>
      </c>
      <c r="Q5" s="71">
        <f>M5*7%</f>
        <v>1443272.7272727273</v>
      </c>
      <c r="R5" s="75">
        <f>IF(N5&gt;23000000,(N5-23000000)*0.1,0)</f>
        <v>0</v>
      </c>
      <c r="S5" s="71">
        <f>R5+Q5+P5+O5</f>
        <v>8443272.7272727266</v>
      </c>
      <c r="T5" s="73">
        <f>L5-S5</f>
        <v>14397447.090909094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5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5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5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5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5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5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5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5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5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5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5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5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5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5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5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5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5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5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5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5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5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5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5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5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5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5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5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5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5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5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5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5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5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5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5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5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5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5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5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5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5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5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5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5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5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5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5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5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5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29</v>
      </c>
      <c r="D55" s="120">
        <f>SUM(D5:D54)</f>
        <v>18750727</v>
      </c>
      <c r="E55" s="116">
        <f>SUM(E5:E54)</f>
        <v>17400000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22840719.81818182</v>
      </c>
      <c r="M55" s="116">
        <f t="shared" si="9"/>
        <v>20618181.818181816</v>
      </c>
      <c r="N55" s="116">
        <f t="shared" si="9"/>
        <v>22840719.81818182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1443272.7272727273</v>
      </c>
      <c r="R55" s="116">
        <f t="shared" si="9"/>
        <v>0</v>
      </c>
      <c r="S55" s="116">
        <f t="shared" si="9"/>
        <v>8443272.7272727266</v>
      </c>
      <c r="T55" s="116">
        <f t="shared" si="9"/>
        <v>14397447.090909094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6600"/>
  </sheetPr>
  <dimension ref="A1:Q53"/>
  <sheetViews>
    <sheetView rightToLeft="1" workbookViewId="0">
      <selection activeCell="B5" sqref="B5"/>
    </sheetView>
  </sheetViews>
  <sheetFormatPr defaultRowHeight="21.75"/>
  <cols>
    <col min="1" max="1" width="6" style="80" bestFit="1" customWidth="1"/>
    <col min="2" max="2" width="15.42578125" style="80" bestFit="1" customWidth="1"/>
    <col min="3" max="14" width="18.7109375" style="87" bestFit="1" customWidth="1"/>
    <col min="15" max="15" width="20" style="87" bestFit="1" customWidth="1"/>
    <col min="16" max="16384" width="9.140625" style="80"/>
  </cols>
  <sheetData>
    <row r="1" spans="1:17" ht="29.25" thickTop="1" thickBot="1">
      <c r="A1" s="77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17" ht="25.5" thickTop="1" thickBot="1">
      <c r="A2" s="81" t="s">
        <v>107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28.5" thickTop="1" thickBot="1">
      <c r="A3" s="82" t="s">
        <v>2</v>
      </c>
      <c r="B3" s="44" t="s">
        <v>29</v>
      </c>
      <c r="C3" s="45" t="s">
        <v>94</v>
      </c>
      <c r="D3" s="45" t="s">
        <v>95</v>
      </c>
      <c r="E3" s="45" t="s">
        <v>96</v>
      </c>
      <c r="F3" s="45" t="s">
        <v>97</v>
      </c>
      <c r="G3" s="45" t="s">
        <v>98</v>
      </c>
      <c r="H3" s="45" t="s">
        <v>99</v>
      </c>
      <c r="I3" s="45" t="s">
        <v>100</v>
      </c>
      <c r="J3" s="45" t="s">
        <v>101</v>
      </c>
      <c r="K3" s="45" t="s">
        <v>102</v>
      </c>
      <c r="L3" s="45" t="s">
        <v>103</v>
      </c>
      <c r="M3" s="45" t="s">
        <v>104</v>
      </c>
      <c r="N3" s="45" t="s">
        <v>105</v>
      </c>
      <c r="O3" s="45" t="s">
        <v>106</v>
      </c>
      <c r="P3" s="83"/>
      <c r="Q3" s="83"/>
    </row>
    <row r="4" spans="1:17" ht="27.75" thickBot="1">
      <c r="A4" s="84">
        <v>1</v>
      </c>
      <c r="B4" s="85">
        <f>[1]فروردین!B6</f>
        <v>0</v>
      </c>
      <c r="C4" s="86">
        <f>فروردین!T5</f>
        <v>15409375.109090911</v>
      </c>
      <c r="D4" s="86">
        <f>اردیبهشت!T5</f>
        <v>15409375.109090911</v>
      </c>
      <c r="E4" s="86">
        <f>خرداد!T5</f>
        <v>15409375.109090911</v>
      </c>
      <c r="F4" s="86">
        <f>تیر!T5</f>
        <v>15409375.109090911</v>
      </c>
      <c r="G4" s="86">
        <f>مرداد!T5</f>
        <v>15409375.109090911</v>
      </c>
      <c r="H4" s="86">
        <f>شهریور!T5</f>
        <v>15409375.109090911</v>
      </c>
      <c r="I4" s="86">
        <f>مهر!T5</f>
        <v>14911375.109090911</v>
      </c>
      <c r="J4" s="86">
        <f>آبان!T5</f>
        <v>14911375.109090911</v>
      </c>
      <c r="K4" s="86">
        <f>آذر!T5</f>
        <v>14911375.109090911</v>
      </c>
      <c r="L4" s="86">
        <f>دی!T5</f>
        <v>14911375.109090911</v>
      </c>
      <c r="M4" s="86">
        <f>بهمن!T5</f>
        <v>14911375.109090911</v>
      </c>
      <c r="N4" s="86">
        <f>اسفند!T5</f>
        <v>14397447.090909094</v>
      </c>
      <c r="O4" s="86">
        <f>SUM(C4:N4)</f>
        <v>181410573.29090914</v>
      </c>
      <c r="P4" s="83"/>
      <c r="Q4" s="83"/>
    </row>
    <row r="5" spans="1:17" ht="27.75" thickBot="1">
      <c r="A5" s="84">
        <v>2</v>
      </c>
      <c r="B5" s="85">
        <f>[1]فروردین!B7</f>
        <v>0</v>
      </c>
      <c r="C5" s="86">
        <f>فروردین!T6</f>
        <v>0</v>
      </c>
      <c r="D5" s="86">
        <f>اردیبهشت!T6</f>
        <v>0</v>
      </c>
      <c r="E5" s="86">
        <f>خرداد!T6</f>
        <v>0</v>
      </c>
      <c r="F5" s="86">
        <f>تیر!T6</f>
        <v>0</v>
      </c>
      <c r="G5" s="86">
        <f>مرداد!T6</f>
        <v>0</v>
      </c>
      <c r="H5" s="86">
        <f>شهریور!T6</f>
        <v>0</v>
      </c>
      <c r="I5" s="86">
        <f>مهر!T6</f>
        <v>0</v>
      </c>
      <c r="J5" s="86">
        <f>آبان!T6</f>
        <v>0</v>
      </c>
      <c r="K5" s="86">
        <f>آذر!T6</f>
        <v>0</v>
      </c>
      <c r="L5" s="86">
        <f>دی!T6</f>
        <v>0</v>
      </c>
      <c r="M5" s="86">
        <f>بهمن!T6</f>
        <v>0</v>
      </c>
      <c r="N5" s="86">
        <f>اسفند!T6</f>
        <v>0</v>
      </c>
      <c r="O5" s="86">
        <f t="shared" ref="O5:O53" si="0">SUM(C5:N5)</f>
        <v>0</v>
      </c>
      <c r="P5" s="83"/>
      <c r="Q5" s="83"/>
    </row>
    <row r="6" spans="1:17" ht="27.75" thickBot="1">
      <c r="A6" s="84">
        <v>3</v>
      </c>
      <c r="B6" s="85">
        <f>[1]فروردین!B8</f>
        <v>0</v>
      </c>
      <c r="C6" s="86">
        <f>فروردین!T7</f>
        <v>0</v>
      </c>
      <c r="D6" s="86">
        <f>اردیبهشت!T7</f>
        <v>0</v>
      </c>
      <c r="E6" s="86">
        <f>خرداد!T7</f>
        <v>0</v>
      </c>
      <c r="F6" s="86">
        <f>تیر!T7</f>
        <v>0</v>
      </c>
      <c r="G6" s="86">
        <f>مرداد!T7</f>
        <v>0</v>
      </c>
      <c r="H6" s="86">
        <f>شهریور!T7</f>
        <v>0</v>
      </c>
      <c r="I6" s="86">
        <f>مهر!T7</f>
        <v>0</v>
      </c>
      <c r="J6" s="86">
        <f>آبان!T7</f>
        <v>0</v>
      </c>
      <c r="K6" s="86">
        <f>آذر!T7</f>
        <v>0</v>
      </c>
      <c r="L6" s="86">
        <f>دی!T7</f>
        <v>0</v>
      </c>
      <c r="M6" s="86">
        <f>بهمن!T7</f>
        <v>0</v>
      </c>
      <c r="N6" s="86">
        <f>اسفند!T7</f>
        <v>0</v>
      </c>
      <c r="O6" s="86">
        <f t="shared" si="0"/>
        <v>0</v>
      </c>
      <c r="P6" s="83"/>
      <c r="Q6" s="83"/>
    </row>
    <row r="7" spans="1:17" ht="27.75" thickBot="1">
      <c r="A7" s="84">
        <v>4</v>
      </c>
      <c r="B7" s="85">
        <f>[1]فروردین!B9</f>
        <v>0</v>
      </c>
      <c r="C7" s="86">
        <f>فروردین!T8</f>
        <v>0</v>
      </c>
      <c r="D7" s="86">
        <f>اردیبهشت!T8</f>
        <v>0</v>
      </c>
      <c r="E7" s="86">
        <f>خرداد!T8</f>
        <v>0</v>
      </c>
      <c r="F7" s="86">
        <f>تیر!T8</f>
        <v>0</v>
      </c>
      <c r="G7" s="86">
        <f>مرداد!T8</f>
        <v>0</v>
      </c>
      <c r="H7" s="86">
        <f>شهریور!T8</f>
        <v>0</v>
      </c>
      <c r="I7" s="86">
        <f>مهر!T8</f>
        <v>0</v>
      </c>
      <c r="J7" s="86">
        <f>آبان!T8</f>
        <v>0</v>
      </c>
      <c r="K7" s="86">
        <f>آذر!T8</f>
        <v>0</v>
      </c>
      <c r="L7" s="86">
        <f>دی!T8</f>
        <v>0</v>
      </c>
      <c r="M7" s="86">
        <f>بهمن!T8</f>
        <v>0</v>
      </c>
      <c r="N7" s="86">
        <f>اسفند!T8</f>
        <v>0</v>
      </c>
      <c r="O7" s="86">
        <f t="shared" si="0"/>
        <v>0</v>
      </c>
      <c r="P7" s="83"/>
      <c r="Q7" s="83"/>
    </row>
    <row r="8" spans="1:17" ht="27.75" thickBot="1">
      <c r="A8" s="84">
        <v>5</v>
      </c>
      <c r="B8" s="85">
        <f>[1]فروردین!B10</f>
        <v>0</v>
      </c>
      <c r="C8" s="86">
        <f>فروردین!T9</f>
        <v>0</v>
      </c>
      <c r="D8" s="86">
        <f>اردیبهشت!T9</f>
        <v>0</v>
      </c>
      <c r="E8" s="86">
        <f>خرداد!T9</f>
        <v>0</v>
      </c>
      <c r="F8" s="86">
        <f>تیر!T9</f>
        <v>0</v>
      </c>
      <c r="G8" s="86">
        <f>مرداد!T9</f>
        <v>0</v>
      </c>
      <c r="H8" s="86">
        <f>شهریور!T9</f>
        <v>0</v>
      </c>
      <c r="I8" s="86">
        <f>مهر!T9</f>
        <v>0</v>
      </c>
      <c r="J8" s="86">
        <f>آبان!T9</f>
        <v>0</v>
      </c>
      <c r="K8" s="86">
        <f>آذر!T9</f>
        <v>0</v>
      </c>
      <c r="L8" s="86">
        <f>دی!T9</f>
        <v>0</v>
      </c>
      <c r="M8" s="86">
        <f>بهمن!T9</f>
        <v>0</v>
      </c>
      <c r="N8" s="86">
        <f>اسفند!T9</f>
        <v>0</v>
      </c>
      <c r="O8" s="86">
        <f t="shared" si="0"/>
        <v>0</v>
      </c>
      <c r="P8" s="83"/>
      <c r="Q8" s="83"/>
    </row>
    <row r="9" spans="1:17" ht="27.75" thickBot="1">
      <c r="A9" s="84">
        <v>6</v>
      </c>
      <c r="B9" s="85">
        <f>[1]فروردین!B11</f>
        <v>0</v>
      </c>
      <c r="C9" s="86">
        <f>فروردین!T10</f>
        <v>0</v>
      </c>
      <c r="D9" s="86">
        <f>اردیبهشت!T10</f>
        <v>0</v>
      </c>
      <c r="E9" s="86">
        <f>خرداد!T10</f>
        <v>0</v>
      </c>
      <c r="F9" s="86">
        <f>تیر!T10</f>
        <v>0</v>
      </c>
      <c r="G9" s="86">
        <f>مرداد!T10</f>
        <v>0</v>
      </c>
      <c r="H9" s="86">
        <f>شهریور!T10</f>
        <v>0</v>
      </c>
      <c r="I9" s="86">
        <f>مهر!T10</f>
        <v>0</v>
      </c>
      <c r="J9" s="86">
        <f>آبان!T10</f>
        <v>0</v>
      </c>
      <c r="K9" s="86">
        <f>آذر!T10</f>
        <v>0</v>
      </c>
      <c r="L9" s="86">
        <f>دی!T10</f>
        <v>0</v>
      </c>
      <c r="M9" s="86">
        <f>بهمن!T10</f>
        <v>0</v>
      </c>
      <c r="N9" s="86">
        <f>اسفند!T10</f>
        <v>0</v>
      </c>
      <c r="O9" s="86">
        <f t="shared" si="0"/>
        <v>0</v>
      </c>
      <c r="P9" s="83"/>
      <c r="Q9" s="83"/>
    </row>
    <row r="10" spans="1:17" ht="27.75" thickBot="1">
      <c r="A10" s="84">
        <v>7</v>
      </c>
      <c r="B10" s="85">
        <f>[1]فروردین!B12</f>
        <v>0</v>
      </c>
      <c r="C10" s="86">
        <f>فروردین!T11</f>
        <v>0</v>
      </c>
      <c r="D10" s="86">
        <f>اردیبهشت!T11</f>
        <v>0</v>
      </c>
      <c r="E10" s="86">
        <f>خرداد!T11</f>
        <v>0</v>
      </c>
      <c r="F10" s="86">
        <f>تیر!T11</f>
        <v>0</v>
      </c>
      <c r="G10" s="86">
        <f>مرداد!T11</f>
        <v>0</v>
      </c>
      <c r="H10" s="86">
        <f>شهریور!T11</f>
        <v>0</v>
      </c>
      <c r="I10" s="86">
        <f>مهر!T11</f>
        <v>0</v>
      </c>
      <c r="J10" s="86">
        <f>آبان!T11</f>
        <v>0</v>
      </c>
      <c r="K10" s="86">
        <f>آذر!T11</f>
        <v>0</v>
      </c>
      <c r="L10" s="86">
        <f>دی!T11</f>
        <v>0</v>
      </c>
      <c r="M10" s="86">
        <f>بهمن!T11</f>
        <v>0</v>
      </c>
      <c r="N10" s="86">
        <f>اسفند!T11</f>
        <v>0</v>
      </c>
      <c r="O10" s="86">
        <f t="shared" si="0"/>
        <v>0</v>
      </c>
      <c r="P10" s="83"/>
      <c r="Q10" s="83"/>
    </row>
    <row r="11" spans="1:17" ht="27.75" thickBot="1">
      <c r="A11" s="84">
        <v>8</v>
      </c>
      <c r="B11" s="85">
        <f>[1]فروردین!B13</f>
        <v>0</v>
      </c>
      <c r="C11" s="86">
        <f>فروردین!T12</f>
        <v>0</v>
      </c>
      <c r="D11" s="86">
        <f>اردیبهشت!T12</f>
        <v>0</v>
      </c>
      <c r="E11" s="86">
        <f>خرداد!T12</f>
        <v>0</v>
      </c>
      <c r="F11" s="86">
        <f>تیر!T12</f>
        <v>0</v>
      </c>
      <c r="G11" s="86">
        <f>مرداد!T12</f>
        <v>0</v>
      </c>
      <c r="H11" s="86">
        <f>شهریور!T12</f>
        <v>0</v>
      </c>
      <c r="I11" s="86">
        <f>مهر!T12</f>
        <v>0</v>
      </c>
      <c r="J11" s="86">
        <f>آبان!T12</f>
        <v>0</v>
      </c>
      <c r="K11" s="86">
        <f>آذر!T12</f>
        <v>0</v>
      </c>
      <c r="L11" s="86">
        <f>دی!T12</f>
        <v>0</v>
      </c>
      <c r="M11" s="86">
        <f>بهمن!T12</f>
        <v>0</v>
      </c>
      <c r="N11" s="86">
        <f>اسفند!T12</f>
        <v>0</v>
      </c>
      <c r="O11" s="86">
        <f t="shared" si="0"/>
        <v>0</v>
      </c>
      <c r="P11" s="83"/>
      <c r="Q11" s="83"/>
    </row>
    <row r="12" spans="1:17" ht="27.75" thickBot="1">
      <c r="A12" s="84">
        <v>9</v>
      </c>
      <c r="B12" s="85">
        <f>[1]فروردین!B14</f>
        <v>0</v>
      </c>
      <c r="C12" s="86">
        <f>فروردین!T13</f>
        <v>0</v>
      </c>
      <c r="D12" s="86">
        <f>اردیبهشت!T13</f>
        <v>0</v>
      </c>
      <c r="E12" s="86">
        <f>خرداد!T13</f>
        <v>0</v>
      </c>
      <c r="F12" s="86">
        <f>تیر!T13</f>
        <v>0</v>
      </c>
      <c r="G12" s="86">
        <f>مرداد!T13</f>
        <v>0</v>
      </c>
      <c r="H12" s="86">
        <f>شهریور!T13</f>
        <v>0</v>
      </c>
      <c r="I12" s="86">
        <f>مهر!T13</f>
        <v>0</v>
      </c>
      <c r="J12" s="86">
        <f>آبان!T13</f>
        <v>0</v>
      </c>
      <c r="K12" s="86">
        <f>آذر!T13</f>
        <v>0</v>
      </c>
      <c r="L12" s="86">
        <f>دی!T13</f>
        <v>0</v>
      </c>
      <c r="M12" s="86">
        <f>بهمن!T13</f>
        <v>0</v>
      </c>
      <c r="N12" s="86">
        <f>اسفند!T13</f>
        <v>0</v>
      </c>
      <c r="O12" s="86">
        <f t="shared" si="0"/>
        <v>0</v>
      </c>
      <c r="P12" s="83"/>
      <c r="Q12" s="83"/>
    </row>
    <row r="13" spans="1:17" ht="27.75" thickBot="1">
      <c r="A13" s="84">
        <v>10</v>
      </c>
      <c r="B13" s="85">
        <f>[1]فروردین!B15</f>
        <v>0</v>
      </c>
      <c r="C13" s="86">
        <f>فروردین!T14</f>
        <v>0</v>
      </c>
      <c r="D13" s="86">
        <f>اردیبهشت!T14</f>
        <v>0</v>
      </c>
      <c r="E13" s="86">
        <f>خرداد!T14</f>
        <v>0</v>
      </c>
      <c r="F13" s="86">
        <f>تیر!T14</f>
        <v>0</v>
      </c>
      <c r="G13" s="86">
        <f>مرداد!T14</f>
        <v>0</v>
      </c>
      <c r="H13" s="86">
        <f>شهریور!T14</f>
        <v>0</v>
      </c>
      <c r="I13" s="86">
        <f>مهر!T14</f>
        <v>0</v>
      </c>
      <c r="J13" s="86">
        <f>آبان!T14</f>
        <v>0</v>
      </c>
      <c r="K13" s="86">
        <f>آذر!T14</f>
        <v>0</v>
      </c>
      <c r="L13" s="86">
        <f>دی!T14</f>
        <v>0</v>
      </c>
      <c r="M13" s="86">
        <f>بهمن!T14</f>
        <v>0</v>
      </c>
      <c r="N13" s="86">
        <f>اسفند!T14</f>
        <v>0</v>
      </c>
      <c r="O13" s="86">
        <f t="shared" si="0"/>
        <v>0</v>
      </c>
      <c r="P13" s="83"/>
      <c r="Q13" s="83"/>
    </row>
    <row r="14" spans="1:17" ht="27.75" thickBot="1">
      <c r="A14" s="84">
        <v>11</v>
      </c>
      <c r="B14" s="85">
        <f>[1]فروردین!B16</f>
        <v>0</v>
      </c>
      <c r="C14" s="86">
        <f>فروردین!T15</f>
        <v>0</v>
      </c>
      <c r="D14" s="86">
        <f>اردیبهشت!T15</f>
        <v>0</v>
      </c>
      <c r="E14" s="86">
        <f>خرداد!T15</f>
        <v>0</v>
      </c>
      <c r="F14" s="86">
        <f>تیر!T15</f>
        <v>0</v>
      </c>
      <c r="G14" s="86">
        <f>مرداد!T15</f>
        <v>0</v>
      </c>
      <c r="H14" s="86">
        <f>شهریور!T15</f>
        <v>0</v>
      </c>
      <c r="I14" s="86">
        <f>مهر!T15</f>
        <v>0</v>
      </c>
      <c r="J14" s="86">
        <f>آبان!T15</f>
        <v>0</v>
      </c>
      <c r="K14" s="86">
        <f>آذر!T15</f>
        <v>0</v>
      </c>
      <c r="L14" s="86">
        <f>دی!T15</f>
        <v>0</v>
      </c>
      <c r="M14" s="86">
        <f>بهمن!T15</f>
        <v>0</v>
      </c>
      <c r="N14" s="86">
        <f>اسفند!T15</f>
        <v>0</v>
      </c>
      <c r="O14" s="86">
        <f t="shared" si="0"/>
        <v>0</v>
      </c>
      <c r="P14" s="83"/>
      <c r="Q14" s="83"/>
    </row>
    <row r="15" spans="1:17" ht="27.75" thickBot="1">
      <c r="A15" s="84">
        <v>12</v>
      </c>
      <c r="B15" s="85">
        <f>[1]فروردین!B17</f>
        <v>0</v>
      </c>
      <c r="C15" s="86">
        <f>فروردین!T16</f>
        <v>0</v>
      </c>
      <c r="D15" s="86">
        <f>اردیبهشت!T16</f>
        <v>0</v>
      </c>
      <c r="E15" s="86">
        <f>خرداد!T16</f>
        <v>0</v>
      </c>
      <c r="F15" s="86">
        <f>تیر!T16</f>
        <v>0</v>
      </c>
      <c r="G15" s="86">
        <f>مرداد!T16</f>
        <v>0</v>
      </c>
      <c r="H15" s="86">
        <f>شهریور!T16</f>
        <v>0</v>
      </c>
      <c r="I15" s="86">
        <f>مهر!T16</f>
        <v>0</v>
      </c>
      <c r="J15" s="86">
        <f>آبان!T16</f>
        <v>0</v>
      </c>
      <c r="K15" s="86">
        <f>آذر!T16</f>
        <v>0</v>
      </c>
      <c r="L15" s="86">
        <f>دی!T16</f>
        <v>0</v>
      </c>
      <c r="M15" s="86">
        <f>بهمن!T16</f>
        <v>0</v>
      </c>
      <c r="N15" s="86">
        <f>اسفند!T16</f>
        <v>0</v>
      </c>
      <c r="O15" s="86">
        <f t="shared" si="0"/>
        <v>0</v>
      </c>
      <c r="P15" s="83"/>
      <c r="Q15" s="83"/>
    </row>
    <row r="16" spans="1:17" ht="27.75" thickBot="1">
      <c r="A16" s="84">
        <v>13</v>
      </c>
      <c r="B16" s="85">
        <f>[1]فروردین!B18</f>
        <v>0</v>
      </c>
      <c r="C16" s="86">
        <f>فروردین!T17</f>
        <v>0</v>
      </c>
      <c r="D16" s="86">
        <f>اردیبهشت!T17</f>
        <v>0</v>
      </c>
      <c r="E16" s="86">
        <f>خرداد!T17</f>
        <v>0</v>
      </c>
      <c r="F16" s="86">
        <f>تیر!T17</f>
        <v>0</v>
      </c>
      <c r="G16" s="86">
        <f>مرداد!T17</f>
        <v>0</v>
      </c>
      <c r="H16" s="86">
        <f>شهریور!T17</f>
        <v>0</v>
      </c>
      <c r="I16" s="86">
        <f>مهر!T17</f>
        <v>0</v>
      </c>
      <c r="J16" s="86">
        <f>آبان!T17</f>
        <v>0</v>
      </c>
      <c r="K16" s="86">
        <f>آذر!T17</f>
        <v>0</v>
      </c>
      <c r="L16" s="86">
        <f>دی!T17</f>
        <v>0</v>
      </c>
      <c r="M16" s="86">
        <f>بهمن!T17</f>
        <v>0</v>
      </c>
      <c r="N16" s="86">
        <f>اسفند!T17</f>
        <v>0</v>
      </c>
      <c r="O16" s="86">
        <f t="shared" si="0"/>
        <v>0</v>
      </c>
      <c r="P16" s="83"/>
      <c r="Q16" s="83"/>
    </row>
    <row r="17" spans="1:17" ht="27.75" thickBot="1">
      <c r="A17" s="84">
        <v>14</v>
      </c>
      <c r="B17" s="85">
        <f>[1]فروردین!B19</f>
        <v>0</v>
      </c>
      <c r="C17" s="86">
        <f>فروردین!T18</f>
        <v>0</v>
      </c>
      <c r="D17" s="86">
        <f>اردیبهشت!T18</f>
        <v>0</v>
      </c>
      <c r="E17" s="86">
        <f>خرداد!T18</f>
        <v>0</v>
      </c>
      <c r="F17" s="86">
        <f>تیر!T18</f>
        <v>0</v>
      </c>
      <c r="G17" s="86">
        <f>مرداد!T18</f>
        <v>0</v>
      </c>
      <c r="H17" s="86">
        <f>شهریور!T18</f>
        <v>0</v>
      </c>
      <c r="I17" s="86">
        <f>مهر!T18</f>
        <v>0</v>
      </c>
      <c r="J17" s="86">
        <f>آبان!T18</f>
        <v>0</v>
      </c>
      <c r="K17" s="86">
        <f>آذر!T18</f>
        <v>0</v>
      </c>
      <c r="L17" s="86">
        <f>دی!T18</f>
        <v>0</v>
      </c>
      <c r="M17" s="86">
        <f>بهمن!T18</f>
        <v>0</v>
      </c>
      <c r="N17" s="86">
        <f>اسفند!T18</f>
        <v>0</v>
      </c>
      <c r="O17" s="86">
        <f t="shared" si="0"/>
        <v>0</v>
      </c>
      <c r="P17" s="83"/>
      <c r="Q17" s="83"/>
    </row>
    <row r="18" spans="1:17" ht="27.75" thickBot="1">
      <c r="A18" s="84">
        <v>15</v>
      </c>
      <c r="B18" s="85">
        <f>[1]فروردین!B20</f>
        <v>0</v>
      </c>
      <c r="C18" s="86">
        <f>فروردین!T19</f>
        <v>0</v>
      </c>
      <c r="D18" s="86">
        <f>اردیبهشت!T19</f>
        <v>0</v>
      </c>
      <c r="E18" s="86">
        <f>خرداد!T19</f>
        <v>0</v>
      </c>
      <c r="F18" s="86">
        <f>تیر!T19</f>
        <v>0</v>
      </c>
      <c r="G18" s="86">
        <f>مرداد!T19</f>
        <v>0</v>
      </c>
      <c r="H18" s="86">
        <f>شهریور!T19</f>
        <v>0</v>
      </c>
      <c r="I18" s="86">
        <f>مهر!T19</f>
        <v>0</v>
      </c>
      <c r="J18" s="86">
        <f>آبان!T19</f>
        <v>0</v>
      </c>
      <c r="K18" s="86">
        <f>آذر!T19</f>
        <v>0</v>
      </c>
      <c r="L18" s="86">
        <f>دی!T19</f>
        <v>0</v>
      </c>
      <c r="M18" s="86">
        <f>بهمن!T19</f>
        <v>0</v>
      </c>
      <c r="N18" s="86">
        <f>اسفند!T19</f>
        <v>0</v>
      </c>
      <c r="O18" s="86">
        <f t="shared" si="0"/>
        <v>0</v>
      </c>
      <c r="P18" s="83"/>
      <c r="Q18" s="83"/>
    </row>
    <row r="19" spans="1:17" ht="27.75" thickBot="1">
      <c r="A19" s="84">
        <v>16</v>
      </c>
      <c r="B19" s="85">
        <f>[1]فروردین!B21</f>
        <v>0</v>
      </c>
      <c r="C19" s="86">
        <f>فروردین!T20</f>
        <v>0</v>
      </c>
      <c r="D19" s="86">
        <f>اردیبهشت!T20</f>
        <v>0</v>
      </c>
      <c r="E19" s="86">
        <f>خرداد!T20</f>
        <v>0</v>
      </c>
      <c r="F19" s="86">
        <f>تیر!T20</f>
        <v>0</v>
      </c>
      <c r="G19" s="86">
        <f>مرداد!T20</f>
        <v>0</v>
      </c>
      <c r="H19" s="86">
        <f>شهریور!T20</f>
        <v>0</v>
      </c>
      <c r="I19" s="86">
        <f>مهر!T20</f>
        <v>0</v>
      </c>
      <c r="J19" s="86">
        <f>آبان!T20</f>
        <v>0</v>
      </c>
      <c r="K19" s="86">
        <f>آذر!T20</f>
        <v>0</v>
      </c>
      <c r="L19" s="86">
        <f>دی!T20</f>
        <v>0</v>
      </c>
      <c r="M19" s="86">
        <f>بهمن!T20</f>
        <v>0</v>
      </c>
      <c r="N19" s="86">
        <f>اسفند!T20</f>
        <v>0</v>
      </c>
      <c r="O19" s="86">
        <f t="shared" si="0"/>
        <v>0</v>
      </c>
      <c r="P19" s="83"/>
      <c r="Q19" s="83"/>
    </row>
    <row r="20" spans="1:17" ht="27.75" thickBot="1">
      <c r="A20" s="84">
        <v>17</v>
      </c>
      <c r="B20" s="85">
        <f>[1]فروردین!B22</f>
        <v>0</v>
      </c>
      <c r="C20" s="86">
        <f>فروردین!T21</f>
        <v>0</v>
      </c>
      <c r="D20" s="86">
        <f>اردیبهشت!T21</f>
        <v>0</v>
      </c>
      <c r="E20" s="86">
        <f>خرداد!T21</f>
        <v>0</v>
      </c>
      <c r="F20" s="86">
        <f>تیر!T21</f>
        <v>0</v>
      </c>
      <c r="G20" s="86">
        <f>مرداد!T21</f>
        <v>0</v>
      </c>
      <c r="H20" s="86">
        <f>شهریور!T21</f>
        <v>0</v>
      </c>
      <c r="I20" s="86">
        <f>مهر!T21</f>
        <v>0</v>
      </c>
      <c r="J20" s="86">
        <f>آبان!T21</f>
        <v>0</v>
      </c>
      <c r="K20" s="86">
        <f>آذر!T21</f>
        <v>0</v>
      </c>
      <c r="L20" s="86">
        <f>دی!T21</f>
        <v>0</v>
      </c>
      <c r="M20" s="86">
        <f>بهمن!T21</f>
        <v>0</v>
      </c>
      <c r="N20" s="86">
        <f>اسفند!T21</f>
        <v>0</v>
      </c>
      <c r="O20" s="86">
        <f t="shared" si="0"/>
        <v>0</v>
      </c>
      <c r="P20" s="83"/>
      <c r="Q20" s="83"/>
    </row>
    <row r="21" spans="1:17" ht="27.75" thickBot="1">
      <c r="A21" s="84">
        <v>18</v>
      </c>
      <c r="B21" s="85">
        <f>[1]فروردین!B23</f>
        <v>0</v>
      </c>
      <c r="C21" s="86">
        <f>فروردین!T22</f>
        <v>0</v>
      </c>
      <c r="D21" s="86">
        <f>اردیبهشت!T22</f>
        <v>0</v>
      </c>
      <c r="E21" s="86">
        <f>خرداد!T22</f>
        <v>0</v>
      </c>
      <c r="F21" s="86">
        <f>تیر!T22</f>
        <v>0</v>
      </c>
      <c r="G21" s="86">
        <f>مرداد!T22</f>
        <v>0</v>
      </c>
      <c r="H21" s="86">
        <f>شهریور!T22</f>
        <v>0</v>
      </c>
      <c r="I21" s="86">
        <f>مهر!T22</f>
        <v>0</v>
      </c>
      <c r="J21" s="86">
        <f>آبان!T22</f>
        <v>0</v>
      </c>
      <c r="K21" s="86">
        <f>آذر!T22</f>
        <v>0</v>
      </c>
      <c r="L21" s="86">
        <f>دی!T22</f>
        <v>0</v>
      </c>
      <c r="M21" s="86">
        <f>بهمن!T22</f>
        <v>0</v>
      </c>
      <c r="N21" s="86">
        <f>اسفند!T22</f>
        <v>0</v>
      </c>
      <c r="O21" s="86">
        <f t="shared" si="0"/>
        <v>0</v>
      </c>
      <c r="P21" s="83"/>
      <c r="Q21" s="83"/>
    </row>
    <row r="22" spans="1:17" ht="27.75" thickBot="1">
      <c r="A22" s="84">
        <v>19</v>
      </c>
      <c r="B22" s="85">
        <f>[1]فروردین!B24</f>
        <v>0</v>
      </c>
      <c r="C22" s="86">
        <f>فروردین!T23</f>
        <v>0</v>
      </c>
      <c r="D22" s="86">
        <f>اردیبهشت!T23</f>
        <v>0</v>
      </c>
      <c r="E22" s="86">
        <f>خرداد!T23</f>
        <v>0</v>
      </c>
      <c r="F22" s="86">
        <f>تیر!T23</f>
        <v>0</v>
      </c>
      <c r="G22" s="86">
        <f>مرداد!T23</f>
        <v>0</v>
      </c>
      <c r="H22" s="86">
        <f>شهریور!T23</f>
        <v>0</v>
      </c>
      <c r="I22" s="86">
        <f>مهر!T23</f>
        <v>0</v>
      </c>
      <c r="J22" s="86">
        <f>آبان!T23</f>
        <v>0</v>
      </c>
      <c r="K22" s="86">
        <f>آذر!T23</f>
        <v>0</v>
      </c>
      <c r="L22" s="86">
        <f>دی!T23</f>
        <v>0</v>
      </c>
      <c r="M22" s="86">
        <f>بهمن!T23</f>
        <v>0</v>
      </c>
      <c r="N22" s="86">
        <f>اسفند!T23</f>
        <v>0</v>
      </c>
      <c r="O22" s="86">
        <f t="shared" si="0"/>
        <v>0</v>
      </c>
      <c r="P22" s="83"/>
      <c r="Q22" s="83"/>
    </row>
    <row r="23" spans="1:17" ht="27.75" thickBot="1">
      <c r="A23" s="84">
        <v>20</v>
      </c>
      <c r="B23" s="85">
        <f>[1]فروردین!B25</f>
        <v>0</v>
      </c>
      <c r="C23" s="86">
        <f>فروردین!T24</f>
        <v>0</v>
      </c>
      <c r="D23" s="86">
        <f>اردیبهشت!T24</f>
        <v>0</v>
      </c>
      <c r="E23" s="86">
        <f>خرداد!T24</f>
        <v>0</v>
      </c>
      <c r="F23" s="86">
        <f>تیر!T24</f>
        <v>0</v>
      </c>
      <c r="G23" s="86">
        <f>مرداد!T24</f>
        <v>0</v>
      </c>
      <c r="H23" s="86">
        <f>شهریور!T24</f>
        <v>0</v>
      </c>
      <c r="I23" s="86">
        <f>مهر!T24</f>
        <v>0</v>
      </c>
      <c r="J23" s="86">
        <f>آبان!T24</f>
        <v>0</v>
      </c>
      <c r="K23" s="86">
        <f>آذر!T24</f>
        <v>0</v>
      </c>
      <c r="L23" s="86">
        <f>دی!T24</f>
        <v>0</v>
      </c>
      <c r="M23" s="86">
        <f>بهمن!T24</f>
        <v>0</v>
      </c>
      <c r="N23" s="86">
        <f>اسفند!T24</f>
        <v>0</v>
      </c>
      <c r="O23" s="86">
        <f t="shared" si="0"/>
        <v>0</v>
      </c>
      <c r="P23" s="83"/>
      <c r="Q23" s="83"/>
    </row>
    <row r="24" spans="1:17" ht="27.75" thickBot="1">
      <c r="A24" s="84">
        <v>21</v>
      </c>
      <c r="B24" s="85">
        <f>[1]فروردین!B26</f>
        <v>0</v>
      </c>
      <c r="C24" s="86">
        <f>فروردین!T25</f>
        <v>0</v>
      </c>
      <c r="D24" s="86">
        <f>اردیبهشت!T25</f>
        <v>0</v>
      </c>
      <c r="E24" s="86">
        <f>خرداد!T25</f>
        <v>0</v>
      </c>
      <c r="F24" s="86">
        <f>تیر!T25</f>
        <v>0</v>
      </c>
      <c r="G24" s="86">
        <f>مرداد!T25</f>
        <v>0</v>
      </c>
      <c r="H24" s="86">
        <f>شهریور!T25</f>
        <v>0</v>
      </c>
      <c r="I24" s="86">
        <f>مهر!T25</f>
        <v>0</v>
      </c>
      <c r="J24" s="86">
        <f>آبان!T25</f>
        <v>0</v>
      </c>
      <c r="K24" s="86">
        <f>آذر!T25</f>
        <v>0</v>
      </c>
      <c r="L24" s="86">
        <f>دی!T25</f>
        <v>0</v>
      </c>
      <c r="M24" s="86">
        <f>بهمن!T25</f>
        <v>0</v>
      </c>
      <c r="N24" s="86">
        <f>اسفند!T25</f>
        <v>0</v>
      </c>
      <c r="O24" s="86">
        <f t="shared" si="0"/>
        <v>0</v>
      </c>
      <c r="P24" s="83"/>
      <c r="Q24" s="83"/>
    </row>
    <row r="25" spans="1:17" ht="27.75" thickBot="1">
      <c r="A25" s="84">
        <v>22</v>
      </c>
      <c r="B25" s="85">
        <f>[1]فروردین!B27</f>
        <v>0</v>
      </c>
      <c r="C25" s="86">
        <f>فروردین!T26</f>
        <v>0</v>
      </c>
      <c r="D25" s="86">
        <f>اردیبهشت!T26</f>
        <v>0</v>
      </c>
      <c r="E25" s="86">
        <f>خرداد!T26</f>
        <v>0</v>
      </c>
      <c r="F25" s="86">
        <f>تیر!T26</f>
        <v>0</v>
      </c>
      <c r="G25" s="86">
        <f>مرداد!T26</f>
        <v>0</v>
      </c>
      <c r="H25" s="86">
        <f>شهریور!T26</f>
        <v>0</v>
      </c>
      <c r="I25" s="86">
        <f>مهر!T26</f>
        <v>0</v>
      </c>
      <c r="J25" s="86">
        <f>آبان!T26</f>
        <v>0</v>
      </c>
      <c r="K25" s="86">
        <f>آذر!T26</f>
        <v>0</v>
      </c>
      <c r="L25" s="86">
        <f>دی!T26</f>
        <v>0</v>
      </c>
      <c r="M25" s="86">
        <f>بهمن!T26</f>
        <v>0</v>
      </c>
      <c r="N25" s="86">
        <f>اسفند!T26</f>
        <v>0</v>
      </c>
      <c r="O25" s="86">
        <f t="shared" si="0"/>
        <v>0</v>
      </c>
      <c r="P25" s="83"/>
      <c r="Q25" s="83"/>
    </row>
    <row r="26" spans="1:17" ht="27.75" thickBot="1">
      <c r="A26" s="84">
        <v>23</v>
      </c>
      <c r="B26" s="85">
        <f>[1]فروردین!B28</f>
        <v>0</v>
      </c>
      <c r="C26" s="86">
        <f>فروردین!T27</f>
        <v>0</v>
      </c>
      <c r="D26" s="86">
        <f>اردیبهشت!T27</f>
        <v>0</v>
      </c>
      <c r="E26" s="86">
        <f>خرداد!T27</f>
        <v>0</v>
      </c>
      <c r="F26" s="86">
        <f>تیر!T27</f>
        <v>0</v>
      </c>
      <c r="G26" s="86">
        <f>مرداد!T27</f>
        <v>0</v>
      </c>
      <c r="H26" s="86">
        <f>شهریور!T27</f>
        <v>0</v>
      </c>
      <c r="I26" s="86">
        <f>مهر!T27</f>
        <v>0</v>
      </c>
      <c r="J26" s="86">
        <f>آبان!T27</f>
        <v>0</v>
      </c>
      <c r="K26" s="86">
        <f>آذر!T27</f>
        <v>0</v>
      </c>
      <c r="L26" s="86">
        <f>دی!T27</f>
        <v>0</v>
      </c>
      <c r="M26" s="86">
        <f>بهمن!T27</f>
        <v>0</v>
      </c>
      <c r="N26" s="86">
        <f>اسفند!T27</f>
        <v>0</v>
      </c>
      <c r="O26" s="86">
        <f t="shared" si="0"/>
        <v>0</v>
      </c>
      <c r="P26" s="83"/>
      <c r="Q26" s="83"/>
    </row>
    <row r="27" spans="1:17" ht="27.75" thickBot="1">
      <c r="A27" s="84">
        <v>24</v>
      </c>
      <c r="B27" s="85">
        <f>[1]فروردین!B29</f>
        <v>0</v>
      </c>
      <c r="C27" s="86">
        <f>فروردین!T28</f>
        <v>0</v>
      </c>
      <c r="D27" s="86">
        <f>اردیبهشت!T28</f>
        <v>0</v>
      </c>
      <c r="E27" s="86">
        <f>خرداد!T28</f>
        <v>0</v>
      </c>
      <c r="F27" s="86">
        <f>تیر!T28</f>
        <v>0</v>
      </c>
      <c r="G27" s="86">
        <f>مرداد!T28</f>
        <v>0</v>
      </c>
      <c r="H27" s="86">
        <f>شهریور!T28</f>
        <v>0</v>
      </c>
      <c r="I27" s="86">
        <f>مهر!T28</f>
        <v>0</v>
      </c>
      <c r="J27" s="86">
        <f>آبان!T28</f>
        <v>0</v>
      </c>
      <c r="K27" s="86">
        <f>آذر!T28</f>
        <v>0</v>
      </c>
      <c r="L27" s="86">
        <f>دی!T28</f>
        <v>0</v>
      </c>
      <c r="M27" s="86">
        <f>بهمن!T28</f>
        <v>0</v>
      </c>
      <c r="N27" s="86">
        <f>اسفند!T28</f>
        <v>0</v>
      </c>
      <c r="O27" s="86">
        <f t="shared" si="0"/>
        <v>0</v>
      </c>
      <c r="P27" s="83"/>
      <c r="Q27" s="83"/>
    </row>
    <row r="28" spans="1:17" ht="27.75" thickBot="1">
      <c r="A28" s="84">
        <v>25</v>
      </c>
      <c r="B28" s="85">
        <f>[1]فروردین!B30</f>
        <v>0</v>
      </c>
      <c r="C28" s="86">
        <f>فروردین!T29</f>
        <v>0</v>
      </c>
      <c r="D28" s="86">
        <f>اردیبهشت!T29</f>
        <v>0</v>
      </c>
      <c r="E28" s="86">
        <f>خرداد!T29</f>
        <v>0</v>
      </c>
      <c r="F28" s="86">
        <f>تیر!T29</f>
        <v>0</v>
      </c>
      <c r="G28" s="86">
        <f>مرداد!T29</f>
        <v>0</v>
      </c>
      <c r="H28" s="86">
        <f>شهریور!T29</f>
        <v>0</v>
      </c>
      <c r="I28" s="86">
        <f>مهر!T29</f>
        <v>0</v>
      </c>
      <c r="J28" s="86">
        <f>آبان!T29</f>
        <v>0</v>
      </c>
      <c r="K28" s="86">
        <f>آذر!T29</f>
        <v>0</v>
      </c>
      <c r="L28" s="86">
        <f>دی!T29</f>
        <v>0</v>
      </c>
      <c r="M28" s="86">
        <f>بهمن!T29</f>
        <v>0</v>
      </c>
      <c r="N28" s="86">
        <f>اسفند!T29</f>
        <v>0</v>
      </c>
      <c r="O28" s="86">
        <f t="shared" si="0"/>
        <v>0</v>
      </c>
      <c r="P28" s="83"/>
      <c r="Q28" s="83"/>
    </row>
    <row r="29" spans="1:17" ht="27.75" thickBot="1">
      <c r="A29" s="84">
        <v>26</v>
      </c>
      <c r="B29" s="85">
        <f>[1]فروردین!B31</f>
        <v>0</v>
      </c>
      <c r="C29" s="86">
        <f>فروردین!T30</f>
        <v>0</v>
      </c>
      <c r="D29" s="86">
        <f>اردیبهشت!T30</f>
        <v>0</v>
      </c>
      <c r="E29" s="86">
        <f>خرداد!T30</f>
        <v>0</v>
      </c>
      <c r="F29" s="86">
        <f>تیر!T30</f>
        <v>0</v>
      </c>
      <c r="G29" s="86">
        <f>مرداد!T30</f>
        <v>0</v>
      </c>
      <c r="H29" s="86">
        <f>شهریور!T30</f>
        <v>0</v>
      </c>
      <c r="I29" s="86">
        <f>مهر!T30</f>
        <v>0</v>
      </c>
      <c r="J29" s="86">
        <f>آبان!T30</f>
        <v>0</v>
      </c>
      <c r="K29" s="86">
        <f>آذر!T30</f>
        <v>0</v>
      </c>
      <c r="L29" s="86">
        <f>دی!T30</f>
        <v>0</v>
      </c>
      <c r="M29" s="86">
        <f>بهمن!T30</f>
        <v>0</v>
      </c>
      <c r="N29" s="86">
        <f>اسفند!T30</f>
        <v>0</v>
      </c>
      <c r="O29" s="86">
        <f t="shared" si="0"/>
        <v>0</v>
      </c>
      <c r="P29" s="83"/>
      <c r="Q29" s="83"/>
    </row>
    <row r="30" spans="1:17" ht="27.75" thickBot="1">
      <c r="A30" s="84">
        <v>27</v>
      </c>
      <c r="B30" s="85">
        <f>[1]فروردین!B32</f>
        <v>0</v>
      </c>
      <c r="C30" s="86">
        <f>فروردین!T31</f>
        <v>0</v>
      </c>
      <c r="D30" s="86">
        <f>اردیبهشت!T31</f>
        <v>0</v>
      </c>
      <c r="E30" s="86">
        <f>خرداد!T31</f>
        <v>0</v>
      </c>
      <c r="F30" s="86">
        <f>تیر!T31</f>
        <v>0</v>
      </c>
      <c r="G30" s="86">
        <f>مرداد!T31</f>
        <v>0</v>
      </c>
      <c r="H30" s="86">
        <f>شهریور!T31</f>
        <v>0</v>
      </c>
      <c r="I30" s="86">
        <f>مهر!T31</f>
        <v>0</v>
      </c>
      <c r="J30" s="86">
        <f>آبان!T31</f>
        <v>0</v>
      </c>
      <c r="K30" s="86">
        <f>آذر!T31</f>
        <v>0</v>
      </c>
      <c r="L30" s="86">
        <f>دی!T31</f>
        <v>0</v>
      </c>
      <c r="M30" s="86">
        <f>بهمن!T31</f>
        <v>0</v>
      </c>
      <c r="N30" s="86">
        <f>اسفند!T31</f>
        <v>0</v>
      </c>
      <c r="O30" s="86">
        <f t="shared" si="0"/>
        <v>0</v>
      </c>
      <c r="P30" s="83"/>
      <c r="Q30" s="83"/>
    </row>
    <row r="31" spans="1:17" ht="27.75" thickBot="1">
      <c r="A31" s="84">
        <v>28</v>
      </c>
      <c r="B31" s="85">
        <f>[1]فروردین!B33</f>
        <v>0</v>
      </c>
      <c r="C31" s="86">
        <f>فروردین!T32</f>
        <v>0</v>
      </c>
      <c r="D31" s="86">
        <f>اردیبهشت!T32</f>
        <v>0</v>
      </c>
      <c r="E31" s="86">
        <f>خرداد!T32</f>
        <v>0</v>
      </c>
      <c r="F31" s="86">
        <f>تیر!T32</f>
        <v>0</v>
      </c>
      <c r="G31" s="86">
        <f>مرداد!T32</f>
        <v>0</v>
      </c>
      <c r="H31" s="86">
        <f>شهریور!T32</f>
        <v>0</v>
      </c>
      <c r="I31" s="86">
        <f>مهر!T32</f>
        <v>0</v>
      </c>
      <c r="J31" s="86">
        <f>آبان!T32</f>
        <v>0</v>
      </c>
      <c r="K31" s="86">
        <f>آذر!T32</f>
        <v>0</v>
      </c>
      <c r="L31" s="86">
        <f>دی!T32</f>
        <v>0</v>
      </c>
      <c r="M31" s="86">
        <f>بهمن!T32</f>
        <v>0</v>
      </c>
      <c r="N31" s="86">
        <f>اسفند!T32</f>
        <v>0</v>
      </c>
      <c r="O31" s="86">
        <f t="shared" si="0"/>
        <v>0</v>
      </c>
      <c r="P31" s="83"/>
      <c r="Q31" s="83"/>
    </row>
    <row r="32" spans="1:17" ht="27.75" thickBot="1">
      <c r="A32" s="84">
        <v>29</v>
      </c>
      <c r="B32" s="85">
        <f>[1]فروردین!B34</f>
        <v>0</v>
      </c>
      <c r="C32" s="86">
        <f>فروردین!T33</f>
        <v>0</v>
      </c>
      <c r="D32" s="86">
        <f>اردیبهشت!T33</f>
        <v>0</v>
      </c>
      <c r="E32" s="86">
        <f>خرداد!T33</f>
        <v>0</v>
      </c>
      <c r="F32" s="86">
        <f>تیر!T33</f>
        <v>0</v>
      </c>
      <c r="G32" s="86">
        <f>مرداد!T33</f>
        <v>0</v>
      </c>
      <c r="H32" s="86">
        <f>شهریور!T33</f>
        <v>0</v>
      </c>
      <c r="I32" s="86">
        <f>مهر!T33</f>
        <v>0</v>
      </c>
      <c r="J32" s="86">
        <f>آبان!T33</f>
        <v>0</v>
      </c>
      <c r="K32" s="86">
        <f>آذر!T33</f>
        <v>0</v>
      </c>
      <c r="L32" s="86">
        <f>دی!T33</f>
        <v>0</v>
      </c>
      <c r="M32" s="86">
        <f>بهمن!T33</f>
        <v>0</v>
      </c>
      <c r="N32" s="86">
        <f>اسفند!T33</f>
        <v>0</v>
      </c>
      <c r="O32" s="86">
        <f t="shared" si="0"/>
        <v>0</v>
      </c>
      <c r="P32" s="83"/>
      <c r="Q32" s="83"/>
    </row>
    <row r="33" spans="1:17" ht="27.75" thickBot="1">
      <c r="A33" s="84">
        <v>30</v>
      </c>
      <c r="B33" s="85">
        <f>[1]فروردین!B35</f>
        <v>0</v>
      </c>
      <c r="C33" s="86">
        <f>فروردین!T34</f>
        <v>0</v>
      </c>
      <c r="D33" s="86">
        <f>اردیبهشت!T34</f>
        <v>0</v>
      </c>
      <c r="E33" s="86">
        <f>خرداد!T34</f>
        <v>0</v>
      </c>
      <c r="F33" s="86">
        <f>تیر!T34</f>
        <v>0</v>
      </c>
      <c r="G33" s="86">
        <f>مرداد!T34</f>
        <v>0</v>
      </c>
      <c r="H33" s="86">
        <f>شهریور!T34</f>
        <v>0</v>
      </c>
      <c r="I33" s="86">
        <f>مهر!T34</f>
        <v>0</v>
      </c>
      <c r="J33" s="86">
        <f>آبان!T34</f>
        <v>0</v>
      </c>
      <c r="K33" s="86">
        <f>آذر!T34</f>
        <v>0</v>
      </c>
      <c r="L33" s="86">
        <f>دی!T34</f>
        <v>0</v>
      </c>
      <c r="M33" s="86">
        <f>بهمن!T34</f>
        <v>0</v>
      </c>
      <c r="N33" s="86">
        <f>اسفند!T34</f>
        <v>0</v>
      </c>
      <c r="O33" s="86">
        <f t="shared" si="0"/>
        <v>0</v>
      </c>
      <c r="P33" s="83"/>
      <c r="Q33" s="83"/>
    </row>
    <row r="34" spans="1:17" ht="27.75" thickBot="1">
      <c r="A34" s="84">
        <v>31</v>
      </c>
      <c r="B34" s="85">
        <f>[1]فروردین!B36</f>
        <v>0</v>
      </c>
      <c r="C34" s="86">
        <f>فروردین!T35</f>
        <v>0</v>
      </c>
      <c r="D34" s="86">
        <f>اردیبهشت!T35</f>
        <v>0</v>
      </c>
      <c r="E34" s="86">
        <f>خرداد!T35</f>
        <v>0</v>
      </c>
      <c r="F34" s="86">
        <f>تیر!T35</f>
        <v>0</v>
      </c>
      <c r="G34" s="86">
        <f>مرداد!T35</f>
        <v>0</v>
      </c>
      <c r="H34" s="86">
        <f>شهریور!T35</f>
        <v>0</v>
      </c>
      <c r="I34" s="86">
        <f>مهر!T35</f>
        <v>0</v>
      </c>
      <c r="J34" s="86">
        <f>آبان!T35</f>
        <v>0</v>
      </c>
      <c r="K34" s="86">
        <f>آذر!T35</f>
        <v>0</v>
      </c>
      <c r="L34" s="86">
        <f>دی!T35</f>
        <v>0</v>
      </c>
      <c r="M34" s="86">
        <f>بهمن!T35</f>
        <v>0</v>
      </c>
      <c r="N34" s="86">
        <f>اسفند!T35</f>
        <v>0</v>
      </c>
      <c r="O34" s="86">
        <f t="shared" si="0"/>
        <v>0</v>
      </c>
      <c r="P34" s="83"/>
      <c r="Q34" s="83"/>
    </row>
    <row r="35" spans="1:17" ht="27.75" thickBot="1">
      <c r="A35" s="84">
        <v>32</v>
      </c>
      <c r="B35" s="85">
        <f>[1]فروردین!B37</f>
        <v>0</v>
      </c>
      <c r="C35" s="86">
        <f>فروردین!T36</f>
        <v>0</v>
      </c>
      <c r="D35" s="86">
        <f>اردیبهشت!T36</f>
        <v>0</v>
      </c>
      <c r="E35" s="86">
        <f>خرداد!T36</f>
        <v>0</v>
      </c>
      <c r="F35" s="86">
        <f>تیر!T36</f>
        <v>0</v>
      </c>
      <c r="G35" s="86">
        <f>مرداد!T36</f>
        <v>0</v>
      </c>
      <c r="H35" s="86">
        <f>شهریور!T36</f>
        <v>0</v>
      </c>
      <c r="I35" s="86">
        <f>مهر!T36</f>
        <v>0</v>
      </c>
      <c r="J35" s="86">
        <f>آبان!T36</f>
        <v>0</v>
      </c>
      <c r="K35" s="86">
        <f>آذر!T36</f>
        <v>0</v>
      </c>
      <c r="L35" s="86">
        <f>دی!T36</f>
        <v>0</v>
      </c>
      <c r="M35" s="86">
        <f>بهمن!T36</f>
        <v>0</v>
      </c>
      <c r="N35" s="86">
        <f>اسفند!T36</f>
        <v>0</v>
      </c>
      <c r="O35" s="86">
        <f t="shared" si="0"/>
        <v>0</v>
      </c>
      <c r="P35" s="83"/>
      <c r="Q35" s="83"/>
    </row>
    <row r="36" spans="1:17" ht="27.75" thickBot="1">
      <c r="A36" s="84">
        <v>33</v>
      </c>
      <c r="B36" s="85">
        <f>[1]فروردین!B38</f>
        <v>0</v>
      </c>
      <c r="C36" s="86">
        <f>فروردین!T37</f>
        <v>0</v>
      </c>
      <c r="D36" s="86">
        <f>اردیبهشت!T37</f>
        <v>0</v>
      </c>
      <c r="E36" s="86">
        <f>خرداد!T37</f>
        <v>0</v>
      </c>
      <c r="F36" s="86">
        <f>تیر!T37</f>
        <v>0</v>
      </c>
      <c r="G36" s="86">
        <f>مرداد!T37</f>
        <v>0</v>
      </c>
      <c r="H36" s="86">
        <f>شهریور!T37</f>
        <v>0</v>
      </c>
      <c r="I36" s="86">
        <f>مهر!T37</f>
        <v>0</v>
      </c>
      <c r="J36" s="86">
        <f>آبان!T37</f>
        <v>0</v>
      </c>
      <c r="K36" s="86">
        <f>آذر!T37</f>
        <v>0</v>
      </c>
      <c r="L36" s="86">
        <f>دی!T37</f>
        <v>0</v>
      </c>
      <c r="M36" s="86">
        <f>بهمن!T37</f>
        <v>0</v>
      </c>
      <c r="N36" s="86">
        <f>اسفند!T37</f>
        <v>0</v>
      </c>
      <c r="O36" s="86">
        <f t="shared" si="0"/>
        <v>0</v>
      </c>
      <c r="P36" s="83"/>
      <c r="Q36" s="83"/>
    </row>
    <row r="37" spans="1:17" ht="27.75" thickBot="1">
      <c r="A37" s="84">
        <v>34</v>
      </c>
      <c r="B37" s="85">
        <f>[1]فروردین!B39</f>
        <v>0</v>
      </c>
      <c r="C37" s="86">
        <f>فروردین!T38</f>
        <v>0</v>
      </c>
      <c r="D37" s="86">
        <f>اردیبهشت!T38</f>
        <v>0</v>
      </c>
      <c r="E37" s="86">
        <f>خرداد!T38</f>
        <v>0</v>
      </c>
      <c r="F37" s="86">
        <f>تیر!T38</f>
        <v>0</v>
      </c>
      <c r="G37" s="86">
        <f>مرداد!T38</f>
        <v>0</v>
      </c>
      <c r="H37" s="86">
        <f>شهریور!T38</f>
        <v>0</v>
      </c>
      <c r="I37" s="86">
        <f>مهر!T38</f>
        <v>0</v>
      </c>
      <c r="J37" s="86">
        <f>آبان!T38</f>
        <v>0</v>
      </c>
      <c r="K37" s="86">
        <f>آذر!T38</f>
        <v>0</v>
      </c>
      <c r="L37" s="86">
        <f>دی!T38</f>
        <v>0</v>
      </c>
      <c r="M37" s="86">
        <f>بهمن!T38</f>
        <v>0</v>
      </c>
      <c r="N37" s="86">
        <f>اسفند!T38</f>
        <v>0</v>
      </c>
      <c r="O37" s="86">
        <f t="shared" si="0"/>
        <v>0</v>
      </c>
      <c r="P37" s="83"/>
      <c r="Q37" s="83"/>
    </row>
    <row r="38" spans="1:17" ht="27.75" thickBot="1">
      <c r="A38" s="84">
        <v>35</v>
      </c>
      <c r="B38" s="85">
        <f>[1]فروردین!B40</f>
        <v>0</v>
      </c>
      <c r="C38" s="86">
        <f>فروردین!T39</f>
        <v>0</v>
      </c>
      <c r="D38" s="86">
        <f>اردیبهشت!T39</f>
        <v>0</v>
      </c>
      <c r="E38" s="86">
        <f>خرداد!T39</f>
        <v>0</v>
      </c>
      <c r="F38" s="86">
        <f>تیر!T39</f>
        <v>0</v>
      </c>
      <c r="G38" s="86">
        <f>مرداد!T39</f>
        <v>0</v>
      </c>
      <c r="H38" s="86">
        <f>شهریور!T39</f>
        <v>0</v>
      </c>
      <c r="I38" s="86">
        <f>مهر!T39</f>
        <v>0</v>
      </c>
      <c r="J38" s="86">
        <f>آبان!T39</f>
        <v>0</v>
      </c>
      <c r="K38" s="86">
        <f>آذر!T39</f>
        <v>0</v>
      </c>
      <c r="L38" s="86">
        <f>دی!T39</f>
        <v>0</v>
      </c>
      <c r="M38" s="86">
        <f>بهمن!T39</f>
        <v>0</v>
      </c>
      <c r="N38" s="86">
        <f>اسفند!T39</f>
        <v>0</v>
      </c>
      <c r="O38" s="86">
        <f t="shared" si="0"/>
        <v>0</v>
      </c>
      <c r="P38" s="83"/>
      <c r="Q38" s="83"/>
    </row>
    <row r="39" spans="1:17" ht="27.75" thickBot="1">
      <c r="A39" s="84">
        <v>36</v>
      </c>
      <c r="B39" s="85">
        <f>[1]فروردین!B41</f>
        <v>0</v>
      </c>
      <c r="C39" s="86">
        <f>فروردین!T40</f>
        <v>0</v>
      </c>
      <c r="D39" s="86">
        <f>اردیبهشت!T40</f>
        <v>0</v>
      </c>
      <c r="E39" s="86">
        <f>خرداد!T40</f>
        <v>0</v>
      </c>
      <c r="F39" s="86">
        <f>تیر!T40</f>
        <v>0</v>
      </c>
      <c r="G39" s="86">
        <f>مرداد!T40</f>
        <v>0</v>
      </c>
      <c r="H39" s="86">
        <f>شهریور!T40</f>
        <v>0</v>
      </c>
      <c r="I39" s="86">
        <f>مهر!T40</f>
        <v>0</v>
      </c>
      <c r="J39" s="86">
        <f>آبان!T40</f>
        <v>0</v>
      </c>
      <c r="K39" s="86">
        <f>آذر!T40</f>
        <v>0</v>
      </c>
      <c r="L39" s="86">
        <f>دی!T40</f>
        <v>0</v>
      </c>
      <c r="M39" s="86">
        <f>بهمن!T40</f>
        <v>0</v>
      </c>
      <c r="N39" s="86">
        <f>اسفند!T40</f>
        <v>0</v>
      </c>
      <c r="O39" s="86">
        <f t="shared" si="0"/>
        <v>0</v>
      </c>
      <c r="P39" s="83"/>
      <c r="Q39" s="83"/>
    </row>
    <row r="40" spans="1:17" ht="27.75" thickBot="1">
      <c r="A40" s="84">
        <v>37</v>
      </c>
      <c r="B40" s="85">
        <f>[1]فروردین!B42</f>
        <v>0</v>
      </c>
      <c r="C40" s="86">
        <f>فروردین!T41</f>
        <v>0</v>
      </c>
      <c r="D40" s="86">
        <f>اردیبهشت!T41</f>
        <v>0</v>
      </c>
      <c r="E40" s="86">
        <f>خرداد!T41</f>
        <v>0</v>
      </c>
      <c r="F40" s="86">
        <f>تیر!T41</f>
        <v>0</v>
      </c>
      <c r="G40" s="86">
        <f>مرداد!T41</f>
        <v>0</v>
      </c>
      <c r="H40" s="86">
        <f>شهریور!T41</f>
        <v>0</v>
      </c>
      <c r="I40" s="86">
        <f>مهر!T41</f>
        <v>0</v>
      </c>
      <c r="J40" s="86">
        <f>آبان!T41</f>
        <v>0</v>
      </c>
      <c r="K40" s="86">
        <f>آذر!T41</f>
        <v>0</v>
      </c>
      <c r="L40" s="86">
        <f>دی!T41</f>
        <v>0</v>
      </c>
      <c r="M40" s="86">
        <f>بهمن!T41</f>
        <v>0</v>
      </c>
      <c r="N40" s="86">
        <f>اسفند!T41</f>
        <v>0</v>
      </c>
      <c r="O40" s="86">
        <f t="shared" si="0"/>
        <v>0</v>
      </c>
      <c r="P40" s="83"/>
      <c r="Q40" s="83"/>
    </row>
    <row r="41" spans="1:17" ht="27.75" thickBot="1">
      <c r="A41" s="84">
        <v>38</v>
      </c>
      <c r="B41" s="85">
        <f>[1]فروردین!B43</f>
        <v>0</v>
      </c>
      <c r="C41" s="86">
        <f>فروردین!T42</f>
        <v>0</v>
      </c>
      <c r="D41" s="86">
        <f>اردیبهشت!T42</f>
        <v>0</v>
      </c>
      <c r="E41" s="86">
        <f>خرداد!T42</f>
        <v>0</v>
      </c>
      <c r="F41" s="86">
        <f>تیر!T42</f>
        <v>0</v>
      </c>
      <c r="G41" s="86">
        <f>مرداد!T42</f>
        <v>0</v>
      </c>
      <c r="H41" s="86">
        <f>شهریور!T42</f>
        <v>0</v>
      </c>
      <c r="I41" s="86">
        <f>مهر!T42</f>
        <v>0</v>
      </c>
      <c r="J41" s="86">
        <f>آبان!T42</f>
        <v>0</v>
      </c>
      <c r="K41" s="86">
        <f>آذر!T42</f>
        <v>0</v>
      </c>
      <c r="L41" s="86">
        <f>دی!T42</f>
        <v>0</v>
      </c>
      <c r="M41" s="86">
        <f>بهمن!T42</f>
        <v>0</v>
      </c>
      <c r="N41" s="86">
        <f>اسفند!T42</f>
        <v>0</v>
      </c>
      <c r="O41" s="86">
        <f t="shared" si="0"/>
        <v>0</v>
      </c>
      <c r="P41" s="83"/>
      <c r="Q41" s="83"/>
    </row>
    <row r="42" spans="1:17" ht="27.75" thickBot="1">
      <c r="A42" s="84">
        <v>39</v>
      </c>
      <c r="B42" s="85">
        <f>[1]فروردین!B44</f>
        <v>0</v>
      </c>
      <c r="C42" s="86">
        <f>فروردین!T43</f>
        <v>0</v>
      </c>
      <c r="D42" s="86">
        <f>اردیبهشت!T43</f>
        <v>0</v>
      </c>
      <c r="E42" s="86">
        <f>خرداد!T43</f>
        <v>0</v>
      </c>
      <c r="F42" s="86">
        <f>تیر!T43</f>
        <v>0</v>
      </c>
      <c r="G42" s="86">
        <f>مرداد!T43</f>
        <v>0</v>
      </c>
      <c r="H42" s="86">
        <f>شهریور!T43</f>
        <v>0</v>
      </c>
      <c r="I42" s="86">
        <f>مهر!T43</f>
        <v>0</v>
      </c>
      <c r="J42" s="86">
        <f>آبان!T43</f>
        <v>0</v>
      </c>
      <c r="K42" s="86">
        <f>آذر!T43</f>
        <v>0</v>
      </c>
      <c r="L42" s="86">
        <f>دی!T43</f>
        <v>0</v>
      </c>
      <c r="M42" s="86">
        <f>بهمن!T43</f>
        <v>0</v>
      </c>
      <c r="N42" s="86">
        <f>اسفند!T43</f>
        <v>0</v>
      </c>
      <c r="O42" s="86">
        <f t="shared" si="0"/>
        <v>0</v>
      </c>
      <c r="P42" s="83"/>
      <c r="Q42" s="83"/>
    </row>
    <row r="43" spans="1:17" ht="27.75" thickBot="1">
      <c r="A43" s="84">
        <v>40</v>
      </c>
      <c r="B43" s="85">
        <f>[1]فروردین!B45</f>
        <v>0</v>
      </c>
      <c r="C43" s="86">
        <f>فروردین!T44</f>
        <v>0</v>
      </c>
      <c r="D43" s="86">
        <f>اردیبهشت!T44</f>
        <v>0</v>
      </c>
      <c r="E43" s="86">
        <f>خرداد!T44</f>
        <v>0</v>
      </c>
      <c r="F43" s="86">
        <f>تیر!T44</f>
        <v>0</v>
      </c>
      <c r="G43" s="86">
        <f>مرداد!T44</f>
        <v>0</v>
      </c>
      <c r="H43" s="86">
        <f>شهریور!T44</f>
        <v>0</v>
      </c>
      <c r="I43" s="86">
        <f>مهر!T44</f>
        <v>0</v>
      </c>
      <c r="J43" s="86">
        <f>آبان!T44</f>
        <v>0</v>
      </c>
      <c r="K43" s="86">
        <f>آذر!T44</f>
        <v>0</v>
      </c>
      <c r="L43" s="86">
        <f>دی!T44</f>
        <v>0</v>
      </c>
      <c r="M43" s="86">
        <f>بهمن!T44</f>
        <v>0</v>
      </c>
      <c r="N43" s="86">
        <f>اسفند!T44</f>
        <v>0</v>
      </c>
      <c r="O43" s="86">
        <f t="shared" si="0"/>
        <v>0</v>
      </c>
      <c r="P43" s="83"/>
      <c r="Q43" s="83"/>
    </row>
    <row r="44" spans="1:17" ht="27.75" thickBot="1">
      <c r="A44" s="84">
        <v>41</v>
      </c>
      <c r="B44" s="85">
        <f>[1]فروردین!B46</f>
        <v>0</v>
      </c>
      <c r="C44" s="86">
        <f>فروردین!T45</f>
        <v>0</v>
      </c>
      <c r="D44" s="86">
        <f>اردیبهشت!T45</f>
        <v>0</v>
      </c>
      <c r="E44" s="86">
        <f>خرداد!T45</f>
        <v>0</v>
      </c>
      <c r="F44" s="86">
        <f>تیر!T45</f>
        <v>0</v>
      </c>
      <c r="G44" s="86">
        <f>مرداد!T45</f>
        <v>0</v>
      </c>
      <c r="H44" s="86">
        <f>شهریور!T45</f>
        <v>0</v>
      </c>
      <c r="I44" s="86">
        <f>مهر!T45</f>
        <v>0</v>
      </c>
      <c r="J44" s="86">
        <f>آبان!T45</f>
        <v>0</v>
      </c>
      <c r="K44" s="86">
        <f>آذر!T45</f>
        <v>0</v>
      </c>
      <c r="L44" s="86">
        <f>دی!T45</f>
        <v>0</v>
      </c>
      <c r="M44" s="86">
        <f>بهمن!T45</f>
        <v>0</v>
      </c>
      <c r="N44" s="86">
        <f>اسفند!T45</f>
        <v>0</v>
      </c>
      <c r="O44" s="86">
        <f t="shared" si="0"/>
        <v>0</v>
      </c>
      <c r="P44" s="83"/>
      <c r="Q44" s="83"/>
    </row>
    <row r="45" spans="1:17" ht="27.75" thickBot="1">
      <c r="A45" s="84">
        <v>42</v>
      </c>
      <c r="B45" s="85">
        <f>[1]فروردین!B47</f>
        <v>0</v>
      </c>
      <c r="C45" s="86">
        <f>فروردین!T46</f>
        <v>0</v>
      </c>
      <c r="D45" s="86">
        <f>اردیبهشت!T46</f>
        <v>0</v>
      </c>
      <c r="E45" s="86">
        <f>خرداد!T46</f>
        <v>0</v>
      </c>
      <c r="F45" s="86">
        <f>تیر!T46</f>
        <v>0</v>
      </c>
      <c r="G45" s="86">
        <f>مرداد!T46</f>
        <v>0</v>
      </c>
      <c r="H45" s="86">
        <f>شهریور!T46</f>
        <v>0</v>
      </c>
      <c r="I45" s="86">
        <f>مهر!T46</f>
        <v>0</v>
      </c>
      <c r="J45" s="86">
        <f>آبان!T46</f>
        <v>0</v>
      </c>
      <c r="K45" s="86">
        <f>آذر!T46</f>
        <v>0</v>
      </c>
      <c r="L45" s="86">
        <f>دی!T46</f>
        <v>0</v>
      </c>
      <c r="M45" s="86">
        <f>بهمن!T46</f>
        <v>0</v>
      </c>
      <c r="N45" s="86">
        <f>اسفند!T46</f>
        <v>0</v>
      </c>
      <c r="O45" s="86">
        <f t="shared" si="0"/>
        <v>0</v>
      </c>
      <c r="P45" s="83"/>
      <c r="Q45" s="83"/>
    </row>
    <row r="46" spans="1:17" ht="27.75" thickBot="1">
      <c r="A46" s="84">
        <v>43</v>
      </c>
      <c r="B46" s="85">
        <f>[1]فروردین!B48</f>
        <v>0</v>
      </c>
      <c r="C46" s="86">
        <f>فروردین!T47</f>
        <v>0</v>
      </c>
      <c r="D46" s="86">
        <f>اردیبهشت!T47</f>
        <v>0</v>
      </c>
      <c r="E46" s="86">
        <f>خرداد!T47</f>
        <v>0</v>
      </c>
      <c r="F46" s="86">
        <f>تیر!T47</f>
        <v>0</v>
      </c>
      <c r="G46" s="86">
        <f>مرداد!T47</f>
        <v>0</v>
      </c>
      <c r="H46" s="86">
        <f>شهریور!T47</f>
        <v>0</v>
      </c>
      <c r="I46" s="86">
        <f>مهر!T47</f>
        <v>0</v>
      </c>
      <c r="J46" s="86">
        <f>آبان!T47</f>
        <v>0</v>
      </c>
      <c r="K46" s="86">
        <f>آذر!T47</f>
        <v>0</v>
      </c>
      <c r="L46" s="86">
        <f>دی!T47</f>
        <v>0</v>
      </c>
      <c r="M46" s="86">
        <f>بهمن!T47</f>
        <v>0</v>
      </c>
      <c r="N46" s="86">
        <f>اسفند!T47</f>
        <v>0</v>
      </c>
      <c r="O46" s="86">
        <f t="shared" si="0"/>
        <v>0</v>
      </c>
      <c r="P46" s="83"/>
      <c r="Q46" s="83"/>
    </row>
    <row r="47" spans="1:17" ht="27.75" thickBot="1">
      <c r="A47" s="84">
        <v>44</v>
      </c>
      <c r="B47" s="85">
        <f>[1]فروردین!B49</f>
        <v>0</v>
      </c>
      <c r="C47" s="86">
        <f>فروردین!T48</f>
        <v>0</v>
      </c>
      <c r="D47" s="86">
        <f>اردیبهشت!T48</f>
        <v>0</v>
      </c>
      <c r="E47" s="86">
        <f>خرداد!T48</f>
        <v>0</v>
      </c>
      <c r="F47" s="86">
        <f>تیر!T48</f>
        <v>0</v>
      </c>
      <c r="G47" s="86">
        <f>مرداد!T48</f>
        <v>0</v>
      </c>
      <c r="H47" s="86">
        <f>شهریور!T48</f>
        <v>0</v>
      </c>
      <c r="I47" s="86">
        <f>مهر!T48</f>
        <v>0</v>
      </c>
      <c r="J47" s="86">
        <f>آبان!T48</f>
        <v>0</v>
      </c>
      <c r="K47" s="86">
        <f>آذر!T48</f>
        <v>0</v>
      </c>
      <c r="L47" s="86">
        <f>دی!T48</f>
        <v>0</v>
      </c>
      <c r="M47" s="86">
        <f>بهمن!T48</f>
        <v>0</v>
      </c>
      <c r="N47" s="86">
        <f>اسفند!T48</f>
        <v>0</v>
      </c>
      <c r="O47" s="86">
        <f t="shared" si="0"/>
        <v>0</v>
      </c>
      <c r="P47" s="83"/>
      <c r="Q47" s="83"/>
    </row>
    <row r="48" spans="1:17" ht="27.75" thickBot="1">
      <c r="A48" s="84">
        <v>45</v>
      </c>
      <c r="B48" s="85">
        <f>[1]فروردین!B50</f>
        <v>0</v>
      </c>
      <c r="C48" s="86">
        <f>فروردین!T49</f>
        <v>0</v>
      </c>
      <c r="D48" s="86">
        <f>اردیبهشت!T49</f>
        <v>0</v>
      </c>
      <c r="E48" s="86">
        <f>خرداد!T49</f>
        <v>0</v>
      </c>
      <c r="F48" s="86">
        <f>تیر!T49</f>
        <v>0</v>
      </c>
      <c r="G48" s="86">
        <f>مرداد!T49</f>
        <v>0</v>
      </c>
      <c r="H48" s="86">
        <f>شهریور!T49</f>
        <v>0</v>
      </c>
      <c r="I48" s="86">
        <f>مهر!T49</f>
        <v>0</v>
      </c>
      <c r="J48" s="86">
        <f>آبان!T49</f>
        <v>0</v>
      </c>
      <c r="K48" s="86">
        <f>آذر!T49</f>
        <v>0</v>
      </c>
      <c r="L48" s="86">
        <f>دی!T49</f>
        <v>0</v>
      </c>
      <c r="M48" s="86">
        <f>بهمن!T49</f>
        <v>0</v>
      </c>
      <c r="N48" s="86">
        <f>اسفند!T49</f>
        <v>0</v>
      </c>
      <c r="O48" s="86">
        <f t="shared" si="0"/>
        <v>0</v>
      </c>
      <c r="P48" s="83"/>
      <c r="Q48" s="83"/>
    </row>
    <row r="49" spans="1:17" ht="27.75" thickBot="1">
      <c r="A49" s="84">
        <v>46</v>
      </c>
      <c r="B49" s="85">
        <f>[1]فروردین!B51</f>
        <v>0</v>
      </c>
      <c r="C49" s="86">
        <f>فروردین!T50</f>
        <v>0</v>
      </c>
      <c r="D49" s="86">
        <f>اردیبهشت!T50</f>
        <v>0</v>
      </c>
      <c r="E49" s="86">
        <f>خرداد!T50</f>
        <v>0</v>
      </c>
      <c r="F49" s="86">
        <f>تیر!T50</f>
        <v>0</v>
      </c>
      <c r="G49" s="86">
        <f>مرداد!T50</f>
        <v>0</v>
      </c>
      <c r="H49" s="86">
        <f>شهریور!T50</f>
        <v>0</v>
      </c>
      <c r="I49" s="86">
        <f>مهر!T50</f>
        <v>0</v>
      </c>
      <c r="J49" s="86">
        <f>آبان!T50</f>
        <v>0</v>
      </c>
      <c r="K49" s="86">
        <f>آذر!T50</f>
        <v>0</v>
      </c>
      <c r="L49" s="86">
        <f>دی!T50</f>
        <v>0</v>
      </c>
      <c r="M49" s="86">
        <f>بهمن!T50</f>
        <v>0</v>
      </c>
      <c r="N49" s="86">
        <f>اسفند!T50</f>
        <v>0</v>
      </c>
      <c r="O49" s="86">
        <f t="shared" si="0"/>
        <v>0</v>
      </c>
      <c r="P49" s="83"/>
      <c r="Q49" s="83"/>
    </row>
    <row r="50" spans="1:17" ht="27.75" thickBot="1">
      <c r="A50" s="84">
        <v>47</v>
      </c>
      <c r="B50" s="85">
        <f>[1]فروردین!B52</f>
        <v>0</v>
      </c>
      <c r="C50" s="86">
        <f>فروردین!T51</f>
        <v>0</v>
      </c>
      <c r="D50" s="86">
        <f>اردیبهشت!T51</f>
        <v>0</v>
      </c>
      <c r="E50" s="86">
        <f>خرداد!T51</f>
        <v>0</v>
      </c>
      <c r="F50" s="86">
        <f>تیر!T51</f>
        <v>0</v>
      </c>
      <c r="G50" s="86">
        <f>مرداد!T51</f>
        <v>0</v>
      </c>
      <c r="H50" s="86">
        <f>شهریور!T51</f>
        <v>0</v>
      </c>
      <c r="I50" s="86">
        <f>مهر!T51</f>
        <v>0</v>
      </c>
      <c r="J50" s="86">
        <f>آبان!T51</f>
        <v>0</v>
      </c>
      <c r="K50" s="86">
        <f>آذر!T51</f>
        <v>0</v>
      </c>
      <c r="L50" s="86">
        <f>دی!T51</f>
        <v>0</v>
      </c>
      <c r="M50" s="86">
        <f>بهمن!T51</f>
        <v>0</v>
      </c>
      <c r="N50" s="86">
        <f>اسفند!T51</f>
        <v>0</v>
      </c>
      <c r="O50" s="86">
        <f t="shared" si="0"/>
        <v>0</v>
      </c>
      <c r="P50" s="83"/>
      <c r="Q50" s="83"/>
    </row>
    <row r="51" spans="1:17" ht="27.75" thickBot="1">
      <c r="A51" s="84">
        <v>48</v>
      </c>
      <c r="B51" s="85">
        <f>[1]فروردین!B53</f>
        <v>0</v>
      </c>
      <c r="C51" s="86">
        <f>فروردین!T52</f>
        <v>0</v>
      </c>
      <c r="D51" s="86">
        <f>اردیبهشت!T52</f>
        <v>0</v>
      </c>
      <c r="E51" s="86">
        <f>خرداد!T52</f>
        <v>0</v>
      </c>
      <c r="F51" s="86">
        <f>تیر!T52</f>
        <v>0</v>
      </c>
      <c r="G51" s="86">
        <f>مرداد!T52</f>
        <v>0</v>
      </c>
      <c r="H51" s="86">
        <f>شهریور!T52</f>
        <v>0</v>
      </c>
      <c r="I51" s="86">
        <f>مهر!T52</f>
        <v>0</v>
      </c>
      <c r="J51" s="86">
        <f>آبان!T52</f>
        <v>0</v>
      </c>
      <c r="K51" s="86">
        <f>آذر!T52</f>
        <v>0</v>
      </c>
      <c r="L51" s="86">
        <f>دی!T52</f>
        <v>0</v>
      </c>
      <c r="M51" s="86">
        <f>بهمن!T52</f>
        <v>0</v>
      </c>
      <c r="N51" s="86">
        <f>اسفند!T52</f>
        <v>0</v>
      </c>
      <c r="O51" s="86">
        <f t="shared" si="0"/>
        <v>0</v>
      </c>
      <c r="P51" s="83"/>
      <c r="Q51" s="83"/>
    </row>
    <row r="52" spans="1:17" ht="27.75" thickBot="1">
      <c r="A52" s="84">
        <v>49</v>
      </c>
      <c r="B52" s="85">
        <f>[1]فروردین!B54</f>
        <v>0</v>
      </c>
      <c r="C52" s="86">
        <f>فروردین!T53</f>
        <v>0</v>
      </c>
      <c r="D52" s="86">
        <f>اردیبهشت!T53</f>
        <v>0</v>
      </c>
      <c r="E52" s="86">
        <f>خرداد!T53</f>
        <v>0</v>
      </c>
      <c r="F52" s="86">
        <f>تیر!T53</f>
        <v>0</v>
      </c>
      <c r="G52" s="86">
        <f>مرداد!T53</f>
        <v>0</v>
      </c>
      <c r="H52" s="86">
        <f>شهریور!T53</f>
        <v>0</v>
      </c>
      <c r="I52" s="86">
        <f>مهر!T53</f>
        <v>0</v>
      </c>
      <c r="J52" s="86">
        <f>آبان!T53</f>
        <v>0</v>
      </c>
      <c r="K52" s="86">
        <f>آذر!T53</f>
        <v>0</v>
      </c>
      <c r="L52" s="86">
        <f>دی!T53</f>
        <v>0</v>
      </c>
      <c r="M52" s="86">
        <f>بهمن!T53</f>
        <v>0</v>
      </c>
      <c r="N52" s="86">
        <f>اسفند!T53</f>
        <v>0</v>
      </c>
      <c r="O52" s="86">
        <f t="shared" si="0"/>
        <v>0</v>
      </c>
      <c r="P52" s="83"/>
      <c r="Q52" s="83"/>
    </row>
    <row r="53" spans="1:17" ht="27.75" thickBot="1">
      <c r="A53" s="84">
        <v>50</v>
      </c>
      <c r="B53" s="85">
        <f>[1]فروردین!B55</f>
        <v>0</v>
      </c>
      <c r="C53" s="86">
        <f>فروردین!T54</f>
        <v>0</v>
      </c>
      <c r="D53" s="86">
        <f>اردیبهشت!T54</f>
        <v>0</v>
      </c>
      <c r="E53" s="86">
        <f>خرداد!T54</f>
        <v>0</v>
      </c>
      <c r="F53" s="86">
        <f>تیر!T54</f>
        <v>0</v>
      </c>
      <c r="G53" s="86">
        <f>مرداد!T54</f>
        <v>0</v>
      </c>
      <c r="H53" s="86">
        <f>شهریور!T54</f>
        <v>0</v>
      </c>
      <c r="I53" s="86">
        <f>مهر!T54</f>
        <v>0</v>
      </c>
      <c r="J53" s="86">
        <f>آبان!T54</f>
        <v>0</v>
      </c>
      <c r="K53" s="86">
        <f>آذر!T54</f>
        <v>0</v>
      </c>
      <c r="L53" s="86">
        <f>دی!T54</f>
        <v>0</v>
      </c>
      <c r="M53" s="86">
        <f>بهمن!T54</f>
        <v>0</v>
      </c>
      <c r="N53" s="86">
        <f>اسفند!T54</f>
        <v>0</v>
      </c>
      <c r="O53" s="86">
        <f t="shared" si="0"/>
        <v>0</v>
      </c>
      <c r="P53" s="83"/>
      <c r="Q53" s="83"/>
    </row>
  </sheetData>
  <mergeCells count="2">
    <mergeCell ref="A1:Q1"/>
    <mergeCell ref="A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66FF33"/>
  </sheetPr>
  <dimension ref="A1:FT1594"/>
  <sheetViews>
    <sheetView rightToLeft="1" topLeftCell="R1" workbookViewId="0">
      <selection activeCell="AA14" sqref="AA14"/>
    </sheetView>
  </sheetViews>
  <sheetFormatPr defaultRowHeight="15"/>
  <cols>
    <col min="1" max="1" width="2" style="7" customWidth="1"/>
    <col min="2" max="2" width="4.5703125" style="43" customWidth="1"/>
    <col min="3" max="3" width="9.42578125" style="43" bestFit="1" customWidth="1"/>
    <col min="4" max="4" width="12.28515625" style="43" customWidth="1"/>
    <col min="5" max="5" width="10.28515625" style="43" customWidth="1"/>
    <col min="6" max="6" width="6" style="43" customWidth="1"/>
    <col min="7" max="7" width="7" style="43" bestFit="1" customWidth="1"/>
    <col min="8" max="8" width="7" style="43" customWidth="1"/>
    <col min="9" max="10" width="6" style="43" customWidth="1"/>
    <col min="11" max="11" width="6.140625" style="43" customWidth="1"/>
    <col min="12" max="12" width="7.140625" style="43" customWidth="1"/>
    <col min="13" max="13" width="6.7109375" style="43" customWidth="1"/>
    <col min="14" max="14" width="7.140625" style="43" customWidth="1"/>
    <col min="15" max="15" width="6.42578125" style="43" customWidth="1"/>
    <col min="16" max="16" width="9.140625" style="43"/>
    <col min="17" max="17" width="10" style="43" customWidth="1"/>
    <col min="18" max="18" width="9.85546875" style="43" bestFit="1" customWidth="1"/>
    <col min="19" max="19" width="8.42578125" style="43" customWidth="1"/>
    <col min="20" max="20" width="9.42578125" style="43" customWidth="1"/>
    <col min="21" max="21" width="8.42578125" style="43" customWidth="1"/>
    <col min="22" max="25" width="8.85546875" style="43" customWidth="1"/>
    <col min="26" max="26" width="10.85546875" style="43" customWidth="1"/>
    <col min="27" max="27" width="9" style="43" customWidth="1"/>
    <col min="28" max="28" width="8.85546875" style="43" customWidth="1"/>
    <col min="29" max="29" width="10" style="43" customWidth="1"/>
    <col min="30" max="31" width="12.140625" style="43" customWidth="1"/>
    <col min="32" max="32" width="12" style="43" customWidth="1"/>
    <col min="33" max="33" width="10.140625" style="43" customWidth="1"/>
    <col min="34" max="34" width="10.85546875" style="43" bestFit="1" customWidth="1"/>
    <col min="35" max="256" width="9.140625" style="7"/>
    <col min="257" max="257" width="2" style="7" customWidth="1"/>
    <col min="258" max="258" width="4.5703125" style="7" customWidth="1"/>
    <col min="259" max="259" width="9.42578125" style="7" bestFit="1" customWidth="1"/>
    <col min="260" max="260" width="12.28515625" style="7" customWidth="1"/>
    <col min="261" max="261" width="10.28515625" style="7" customWidth="1"/>
    <col min="262" max="262" width="6" style="7" customWidth="1"/>
    <col min="263" max="263" width="8.140625" style="7" customWidth="1"/>
    <col min="264" max="264" width="7" style="7" customWidth="1"/>
    <col min="265" max="266" width="6" style="7" customWidth="1"/>
    <col min="267" max="267" width="6.140625" style="7" customWidth="1"/>
    <col min="268" max="268" width="7.140625" style="7" customWidth="1"/>
    <col min="269" max="269" width="6.7109375" style="7" customWidth="1"/>
    <col min="270" max="270" width="7.140625" style="7" customWidth="1"/>
    <col min="271" max="271" width="6.42578125" style="7" customWidth="1"/>
    <col min="272" max="272" width="9.140625" style="7"/>
    <col min="273" max="273" width="10" style="7" customWidth="1"/>
    <col min="274" max="274" width="9.85546875" style="7" bestFit="1" customWidth="1"/>
    <col min="275" max="275" width="8.42578125" style="7" customWidth="1"/>
    <col min="276" max="276" width="9.42578125" style="7" customWidth="1"/>
    <col min="277" max="277" width="8.42578125" style="7" customWidth="1"/>
    <col min="278" max="281" width="8.85546875" style="7" customWidth="1"/>
    <col min="282" max="282" width="10.85546875" style="7" customWidth="1"/>
    <col min="283" max="283" width="9" style="7" customWidth="1"/>
    <col min="284" max="284" width="8.85546875" style="7" customWidth="1"/>
    <col min="285" max="285" width="10" style="7" customWidth="1"/>
    <col min="286" max="287" width="12.140625" style="7" customWidth="1"/>
    <col min="288" max="288" width="12" style="7" customWidth="1"/>
    <col min="289" max="289" width="10.140625" style="7" customWidth="1"/>
    <col min="290" max="290" width="10.85546875" style="7" bestFit="1" customWidth="1"/>
    <col min="291" max="512" width="9.140625" style="7"/>
    <col min="513" max="513" width="2" style="7" customWidth="1"/>
    <col min="514" max="514" width="4.5703125" style="7" customWidth="1"/>
    <col min="515" max="515" width="9.42578125" style="7" bestFit="1" customWidth="1"/>
    <col min="516" max="516" width="12.28515625" style="7" customWidth="1"/>
    <col min="517" max="517" width="10.28515625" style="7" customWidth="1"/>
    <col min="518" max="518" width="6" style="7" customWidth="1"/>
    <col min="519" max="519" width="8.140625" style="7" customWidth="1"/>
    <col min="520" max="520" width="7" style="7" customWidth="1"/>
    <col min="521" max="522" width="6" style="7" customWidth="1"/>
    <col min="523" max="523" width="6.140625" style="7" customWidth="1"/>
    <col min="524" max="524" width="7.140625" style="7" customWidth="1"/>
    <col min="525" max="525" width="6.7109375" style="7" customWidth="1"/>
    <col min="526" max="526" width="7.140625" style="7" customWidth="1"/>
    <col min="527" max="527" width="6.42578125" style="7" customWidth="1"/>
    <col min="528" max="528" width="9.140625" style="7"/>
    <col min="529" max="529" width="10" style="7" customWidth="1"/>
    <col min="530" max="530" width="9.85546875" style="7" bestFit="1" customWidth="1"/>
    <col min="531" max="531" width="8.42578125" style="7" customWidth="1"/>
    <col min="532" max="532" width="9.42578125" style="7" customWidth="1"/>
    <col min="533" max="533" width="8.42578125" style="7" customWidth="1"/>
    <col min="534" max="537" width="8.85546875" style="7" customWidth="1"/>
    <col min="538" max="538" width="10.85546875" style="7" customWidth="1"/>
    <col min="539" max="539" width="9" style="7" customWidth="1"/>
    <col min="540" max="540" width="8.85546875" style="7" customWidth="1"/>
    <col min="541" max="541" width="10" style="7" customWidth="1"/>
    <col min="542" max="543" width="12.140625" style="7" customWidth="1"/>
    <col min="544" max="544" width="12" style="7" customWidth="1"/>
    <col min="545" max="545" width="10.140625" style="7" customWidth="1"/>
    <col min="546" max="546" width="10.85546875" style="7" bestFit="1" customWidth="1"/>
    <col min="547" max="768" width="9.140625" style="7"/>
    <col min="769" max="769" width="2" style="7" customWidth="1"/>
    <col min="770" max="770" width="4.5703125" style="7" customWidth="1"/>
    <col min="771" max="771" width="9.42578125" style="7" bestFit="1" customWidth="1"/>
    <col min="772" max="772" width="12.28515625" style="7" customWidth="1"/>
    <col min="773" max="773" width="10.28515625" style="7" customWidth="1"/>
    <col min="774" max="774" width="6" style="7" customWidth="1"/>
    <col min="775" max="775" width="8.140625" style="7" customWidth="1"/>
    <col min="776" max="776" width="7" style="7" customWidth="1"/>
    <col min="777" max="778" width="6" style="7" customWidth="1"/>
    <col min="779" max="779" width="6.140625" style="7" customWidth="1"/>
    <col min="780" max="780" width="7.140625" style="7" customWidth="1"/>
    <col min="781" max="781" width="6.7109375" style="7" customWidth="1"/>
    <col min="782" max="782" width="7.140625" style="7" customWidth="1"/>
    <col min="783" max="783" width="6.42578125" style="7" customWidth="1"/>
    <col min="784" max="784" width="9.140625" style="7"/>
    <col min="785" max="785" width="10" style="7" customWidth="1"/>
    <col min="786" max="786" width="9.85546875" style="7" bestFit="1" customWidth="1"/>
    <col min="787" max="787" width="8.42578125" style="7" customWidth="1"/>
    <col min="788" max="788" width="9.42578125" style="7" customWidth="1"/>
    <col min="789" max="789" width="8.42578125" style="7" customWidth="1"/>
    <col min="790" max="793" width="8.85546875" style="7" customWidth="1"/>
    <col min="794" max="794" width="10.85546875" style="7" customWidth="1"/>
    <col min="795" max="795" width="9" style="7" customWidth="1"/>
    <col min="796" max="796" width="8.85546875" style="7" customWidth="1"/>
    <col min="797" max="797" width="10" style="7" customWidth="1"/>
    <col min="798" max="799" width="12.140625" style="7" customWidth="1"/>
    <col min="800" max="800" width="12" style="7" customWidth="1"/>
    <col min="801" max="801" width="10.140625" style="7" customWidth="1"/>
    <col min="802" max="802" width="10.85546875" style="7" bestFit="1" customWidth="1"/>
    <col min="803" max="1024" width="9.140625" style="7"/>
    <col min="1025" max="1025" width="2" style="7" customWidth="1"/>
    <col min="1026" max="1026" width="4.5703125" style="7" customWidth="1"/>
    <col min="1027" max="1027" width="9.42578125" style="7" bestFit="1" customWidth="1"/>
    <col min="1028" max="1028" width="12.28515625" style="7" customWidth="1"/>
    <col min="1029" max="1029" width="10.28515625" style="7" customWidth="1"/>
    <col min="1030" max="1030" width="6" style="7" customWidth="1"/>
    <col min="1031" max="1031" width="8.140625" style="7" customWidth="1"/>
    <col min="1032" max="1032" width="7" style="7" customWidth="1"/>
    <col min="1033" max="1034" width="6" style="7" customWidth="1"/>
    <col min="1035" max="1035" width="6.140625" style="7" customWidth="1"/>
    <col min="1036" max="1036" width="7.140625" style="7" customWidth="1"/>
    <col min="1037" max="1037" width="6.7109375" style="7" customWidth="1"/>
    <col min="1038" max="1038" width="7.140625" style="7" customWidth="1"/>
    <col min="1039" max="1039" width="6.42578125" style="7" customWidth="1"/>
    <col min="1040" max="1040" width="9.140625" style="7"/>
    <col min="1041" max="1041" width="10" style="7" customWidth="1"/>
    <col min="1042" max="1042" width="9.85546875" style="7" bestFit="1" customWidth="1"/>
    <col min="1043" max="1043" width="8.42578125" style="7" customWidth="1"/>
    <col min="1044" max="1044" width="9.42578125" style="7" customWidth="1"/>
    <col min="1045" max="1045" width="8.42578125" style="7" customWidth="1"/>
    <col min="1046" max="1049" width="8.85546875" style="7" customWidth="1"/>
    <col min="1050" max="1050" width="10.85546875" style="7" customWidth="1"/>
    <col min="1051" max="1051" width="9" style="7" customWidth="1"/>
    <col min="1052" max="1052" width="8.85546875" style="7" customWidth="1"/>
    <col min="1053" max="1053" width="10" style="7" customWidth="1"/>
    <col min="1054" max="1055" width="12.140625" style="7" customWidth="1"/>
    <col min="1056" max="1056" width="12" style="7" customWidth="1"/>
    <col min="1057" max="1057" width="10.140625" style="7" customWidth="1"/>
    <col min="1058" max="1058" width="10.85546875" style="7" bestFit="1" customWidth="1"/>
    <col min="1059" max="1280" width="9.140625" style="7"/>
    <col min="1281" max="1281" width="2" style="7" customWidth="1"/>
    <col min="1282" max="1282" width="4.5703125" style="7" customWidth="1"/>
    <col min="1283" max="1283" width="9.42578125" style="7" bestFit="1" customWidth="1"/>
    <col min="1284" max="1284" width="12.28515625" style="7" customWidth="1"/>
    <col min="1285" max="1285" width="10.28515625" style="7" customWidth="1"/>
    <col min="1286" max="1286" width="6" style="7" customWidth="1"/>
    <col min="1287" max="1287" width="8.140625" style="7" customWidth="1"/>
    <col min="1288" max="1288" width="7" style="7" customWidth="1"/>
    <col min="1289" max="1290" width="6" style="7" customWidth="1"/>
    <col min="1291" max="1291" width="6.140625" style="7" customWidth="1"/>
    <col min="1292" max="1292" width="7.140625" style="7" customWidth="1"/>
    <col min="1293" max="1293" width="6.7109375" style="7" customWidth="1"/>
    <col min="1294" max="1294" width="7.140625" style="7" customWidth="1"/>
    <col min="1295" max="1295" width="6.42578125" style="7" customWidth="1"/>
    <col min="1296" max="1296" width="9.140625" style="7"/>
    <col min="1297" max="1297" width="10" style="7" customWidth="1"/>
    <col min="1298" max="1298" width="9.85546875" style="7" bestFit="1" customWidth="1"/>
    <col min="1299" max="1299" width="8.42578125" style="7" customWidth="1"/>
    <col min="1300" max="1300" width="9.42578125" style="7" customWidth="1"/>
    <col min="1301" max="1301" width="8.42578125" style="7" customWidth="1"/>
    <col min="1302" max="1305" width="8.85546875" style="7" customWidth="1"/>
    <col min="1306" max="1306" width="10.85546875" style="7" customWidth="1"/>
    <col min="1307" max="1307" width="9" style="7" customWidth="1"/>
    <col min="1308" max="1308" width="8.85546875" style="7" customWidth="1"/>
    <col min="1309" max="1309" width="10" style="7" customWidth="1"/>
    <col min="1310" max="1311" width="12.140625" style="7" customWidth="1"/>
    <col min="1312" max="1312" width="12" style="7" customWidth="1"/>
    <col min="1313" max="1313" width="10.140625" style="7" customWidth="1"/>
    <col min="1314" max="1314" width="10.85546875" style="7" bestFit="1" customWidth="1"/>
    <col min="1315" max="1536" width="9.140625" style="7"/>
    <col min="1537" max="1537" width="2" style="7" customWidth="1"/>
    <col min="1538" max="1538" width="4.5703125" style="7" customWidth="1"/>
    <col min="1539" max="1539" width="9.42578125" style="7" bestFit="1" customWidth="1"/>
    <col min="1540" max="1540" width="12.28515625" style="7" customWidth="1"/>
    <col min="1541" max="1541" width="10.28515625" style="7" customWidth="1"/>
    <col min="1542" max="1542" width="6" style="7" customWidth="1"/>
    <col min="1543" max="1543" width="8.140625" style="7" customWidth="1"/>
    <col min="1544" max="1544" width="7" style="7" customWidth="1"/>
    <col min="1545" max="1546" width="6" style="7" customWidth="1"/>
    <col min="1547" max="1547" width="6.140625" style="7" customWidth="1"/>
    <col min="1548" max="1548" width="7.140625" style="7" customWidth="1"/>
    <col min="1549" max="1549" width="6.7109375" style="7" customWidth="1"/>
    <col min="1550" max="1550" width="7.140625" style="7" customWidth="1"/>
    <col min="1551" max="1551" width="6.42578125" style="7" customWidth="1"/>
    <col min="1552" max="1552" width="9.140625" style="7"/>
    <col min="1553" max="1553" width="10" style="7" customWidth="1"/>
    <col min="1554" max="1554" width="9.85546875" style="7" bestFit="1" customWidth="1"/>
    <col min="1555" max="1555" width="8.42578125" style="7" customWidth="1"/>
    <col min="1556" max="1556" width="9.42578125" style="7" customWidth="1"/>
    <col min="1557" max="1557" width="8.42578125" style="7" customWidth="1"/>
    <col min="1558" max="1561" width="8.85546875" style="7" customWidth="1"/>
    <col min="1562" max="1562" width="10.85546875" style="7" customWidth="1"/>
    <col min="1563" max="1563" width="9" style="7" customWidth="1"/>
    <col min="1564" max="1564" width="8.85546875" style="7" customWidth="1"/>
    <col min="1565" max="1565" width="10" style="7" customWidth="1"/>
    <col min="1566" max="1567" width="12.140625" style="7" customWidth="1"/>
    <col min="1568" max="1568" width="12" style="7" customWidth="1"/>
    <col min="1569" max="1569" width="10.140625" style="7" customWidth="1"/>
    <col min="1570" max="1570" width="10.85546875" style="7" bestFit="1" customWidth="1"/>
    <col min="1571" max="1792" width="9.140625" style="7"/>
    <col min="1793" max="1793" width="2" style="7" customWidth="1"/>
    <col min="1794" max="1794" width="4.5703125" style="7" customWidth="1"/>
    <col min="1795" max="1795" width="9.42578125" style="7" bestFit="1" customWidth="1"/>
    <col min="1796" max="1796" width="12.28515625" style="7" customWidth="1"/>
    <col min="1797" max="1797" width="10.28515625" style="7" customWidth="1"/>
    <col min="1798" max="1798" width="6" style="7" customWidth="1"/>
    <col min="1799" max="1799" width="8.140625" style="7" customWidth="1"/>
    <col min="1800" max="1800" width="7" style="7" customWidth="1"/>
    <col min="1801" max="1802" width="6" style="7" customWidth="1"/>
    <col min="1803" max="1803" width="6.140625" style="7" customWidth="1"/>
    <col min="1804" max="1804" width="7.140625" style="7" customWidth="1"/>
    <col min="1805" max="1805" width="6.7109375" style="7" customWidth="1"/>
    <col min="1806" max="1806" width="7.140625" style="7" customWidth="1"/>
    <col min="1807" max="1807" width="6.42578125" style="7" customWidth="1"/>
    <col min="1808" max="1808" width="9.140625" style="7"/>
    <col min="1809" max="1809" width="10" style="7" customWidth="1"/>
    <col min="1810" max="1810" width="9.85546875" style="7" bestFit="1" customWidth="1"/>
    <col min="1811" max="1811" width="8.42578125" style="7" customWidth="1"/>
    <col min="1812" max="1812" width="9.42578125" style="7" customWidth="1"/>
    <col min="1813" max="1813" width="8.42578125" style="7" customWidth="1"/>
    <col min="1814" max="1817" width="8.85546875" style="7" customWidth="1"/>
    <col min="1818" max="1818" width="10.85546875" style="7" customWidth="1"/>
    <col min="1819" max="1819" width="9" style="7" customWidth="1"/>
    <col min="1820" max="1820" width="8.85546875" style="7" customWidth="1"/>
    <col min="1821" max="1821" width="10" style="7" customWidth="1"/>
    <col min="1822" max="1823" width="12.140625" style="7" customWidth="1"/>
    <col min="1824" max="1824" width="12" style="7" customWidth="1"/>
    <col min="1825" max="1825" width="10.140625" style="7" customWidth="1"/>
    <col min="1826" max="1826" width="10.85546875" style="7" bestFit="1" customWidth="1"/>
    <col min="1827" max="2048" width="9.140625" style="7"/>
    <col min="2049" max="2049" width="2" style="7" customWidth="1"/>
    <col min="2050" max="2050" width="4.5703125" style="7" customWidth="1"/>
    <col min="2051" max="2051" width="9.42578125" style="7" bestFit="1" customWidth="1"/>
    <col min="2052" max="2052" width="12.28515625" style="7" customWidth="1"/>
    <col min="2053" max="2053" width="10.28515625" style="7" customWidth="1"/>
    <col min="2054" max="2054" width="6" style="7" customWidth="1"/>
    <col min="2055" max="2055" width="8.140625" style="7" customWidth="1"/>
    <col min="2056" max="2056" width="7" style="7" customWidth="1"/>
    <col min="2057" max="2058" width="6" style="7" customWidth="1"/>
    <col min="2059" max="2059" width="6.140625" style="7" customWidth="1"/>
    <col min="2060" max="2060" width="7.140625" style="7" customWidth="1"/>
    <col min="2061" max="2061" width="6.7109375" style="7" customWidth="1"/>
    <col min="2062" max="2062" width="7.140625" style="7" customWidth="1"/>
    <col min="2063" max="2063" width="6.42578125" style="7" customWidth="1"/>
    <col min="2064" max="2064" width="9.140625" style="7"/>
    <col min="2065" max="2065" width="10" style="7" customWidth="1"/>
    <col min="2066" max="2066" width="9.85546875" style="7" bestFit="1" customWidth="1"/>
    <col min="2067" max="2067" width="8.42578125" style="7" customWidth="1"/>
    <col min="2068" max="2068" width="9.42578125" style="7" customWidth="1"/>
    <col min="2069" max="2069" width="8.42578125" style="7" customWidth="1"/>
    <col min="2070" max="2073" width="8.85546875" style="7" customWidth="1"/>
    <col min="2074" max="2074" width="10.85546875" style="7" customWidth="1"/>
    <col min="2075" max="2075" width="9" style="7" customWidth="1"/>
    <col min="2076" max="2076" width="8.85546875" style="7" customWidth="1"/>
    <col min="2077" max="2077" width="10" style="7" customWidth="1"/>
    <col min="2078" max="2079" width="12.140625" style="7" customWidth="1"/>
    <col min="2080" max="2080" width="12" style="7" customWidth="1"/>
    <col min="2081" max="2081" width="10.140625" style="7" customWidth="1"/>
    <col min="2082" max="2082" width="10.85546875" style="7" bestFit="1" customWidth="1"/>
    <col min="2083" max="2304" width="9.140625" style="7"/>
    <col min="2305" max="2305" width="2" style="7" customWidth="1"/>
    <col min="2306" max="2306" width="4.5703125" style="7" customWidth="1"/>
    <col min="2307" max="2307" width="9.42578125" style="7" bestFit="1" customWidth="1"/>
    <col min="2308" max="2308" width="12.28515625" style="7" customWidth="1"/>
    <col min="2309" max="2309" width="10.28515625" style="7" customWidth="1"/>
    <col min="2310" max="2310" width="6" style="7" customWidth="1"/>
    <col min="2311" max="2311" width="8.140625" style="7" customWidth="1"/>
    <col min="2312" max="2312" width="7" style="7" customWidth="1"/>
    <col min="2313" max="2314" width="6" style="7" customWidth="1"/>
    <col min="2315" max="2315" width="6.140625" style="7" customWidth="1"/>
    <col min="2316" max="2316" width="7.140625" style="7" customWidth="1"/>
    <col min="2317" max="2317" width="6.7109375" style="7" customWidth="1"/>
    <col min="2318" max="2318" width="7.140625" style="7" customWidth="1"/>
    <col min="2319" max="2319" width="6.42578125" style="7" customWidth="1"/>
    <col min="2320" max="2320" width="9.140625" style="7"/>
    <col min="2321" max="2321" width="10" style="7" customWidth="1"/>
    <col min="2322" max="2322" width="9.85546875" style="7" bestFit="1" customWidth="1"/>
    <col min="2323" max="2323" width="8.42578125" style="7" customWidth="1"/>
    <col min="2324" max="2324" width="9.42578125" style="7" customWidth="1"/>
    <col min="2325" max="2325" width="8.42578125" style="7" customWidth="1"/>
    <col min="2326" max="2329" width="8.85546875" style="7" customWidth="1"/>
    <col min="2330" max="2330" width="10.85546875" style="7" customWidth="1"/>
    <col min="2331" max="2331" width="9" style="7" customWidth="1"/>
    <col min="2332" max="2332" width="8.85546875" style="7" customWidth="1"/>
    <col min="2333" max="2333" width="10" style="7" customWidth="1"/>
    <col min="2334" max="2335" width="12.140625" style="7" customWidth="1"/>
    <col min="2336" max="2336" width="12" style="7" customWidth="1"/>
    <col min="2337" max="2337" width="10.140625" style="7" customWidth="1"/>
    <col min="2338" max="2338" width="10.85546875" style="7" bestFit="1" customWidth="1"/>
    <col min="2339" max="2560" width="9.140625" style="7"/>
    <col min="2561" max="2561" width="2" style="7" customWidth="1"/>
    <col min="2562" max="2562" width="4.5703125" style="7" customWidth="1"/>
    <col min="2563" max="2563" width="9.42578125" style="7" bestFit="1" customWidth="1"/>
    <col min="2564" max="2564" width="12.28515625" style="7" customWidth="1"/>
    <col min="2565" max="2565" width="10.28515625" style="7" customWidth="1"/>
    <col min="2566" max="2566" width="6" style="7" customWidth="1"/>
    <col min="2567" max="2567" width="8.140625" style="7" customWidth="1"/>
    <col min="2568" max="2568" width="7" style="7" customWidth="1"/>
    <col min="2569" max="2570" width="6" style="7" customWidth="1"/>
    <col min="2571" max="2571" width="6.140625" style="7" customWidth="1"/>
    <col min="2572" max="2572" width="7.140625" style="7" customWidth="1"/>
    <col min="2573" max="2573" width="6.7109375" style="7" customWidth="1"/>
    <col min="2574" max="2574" width="7.140625" style="7" customWidth="1"/>
    <col min="2575" max="2575" width="6.42578125" style="7" customWidth="1"/>
    <col min="2576" max="2576" width="9.140625" style="7"/>
    <col min="2577" max="2577" width="10" style="7" customWidth="1"/>
    <col min="2578" max="2578" width="9.85546875" style="7" bestFit="1" customWidth="1"/>
    <col min="2579" max="2579" width="8.42578125" style="7" customWidth="1"/>
    <col min="2580" max="2580" width="9.42578125" style="7" customWidth="1"/>
    <col min="2581" max="2581" width="8.42578125" style="7" customWidth="1"/>
    <col min="2582" max="2585" width="8.85546875" style="7" customWidth="1"/>
    <col min="2586" max="2586" width="10.85546875" style="7" customWidth="1"/>
    <col min="2587" max="2587" width="9" style="7" customWidth="1"/>
    <col min="2588" max="2588" width="8.85546875" style="7" customWidth="1"/>
    <col min="2589" max="2589" width="10" style="7" customWidth="1"/>
    <col min="2590" max="2591" width="12.140625" style="7" customWidth="1"/>
    <col min="2592" max="2592" width="12" style="7" customWidth="1"/>
    <col min="2593" max="2593" width="10.140625" style="7" customWidth="1"/>
    <col min="2594" max="2594" width="10.85546875" style="7" bestFit="1" customWidth="1"/>
    <col min="2595" max="2816" width="9.140625" style="7"/>
    <col min="2817" max="2817" width="2" style="7" customWidth="1"/>
    <col min="2818" max="2818" width="4.5703125" style="7" customWidth="1"/>
    <col min="2819" max="2819" width="9.42578125" style="7" bestFit="1" customWidth="1"/>
    <col min="2820" max="2820" width="12.28515625" style="7" customWidth="1"/>
    <col min="2821" max="2821" width="10.28515625" style="7" customWidth="1"/>
    <col min="2822" max="2822" width="6" style="7" customWidth="1"/>
    <col min="2823" max="2823" width="8.140625" style="7" customWidth="1"/>
    <col min="2824" max="2824" width="7" style="7" customWidth="1"/>
    <col min="2825" max="2826" width="6" style="7" customWidth="1"/>
    <col min="2827" max="2827" width="6.140625" style="7" customWidth="1"/>
    <col min="2828" max="2828" width="7.140625" style="7" customWidth="1"/>
    <col min="2829" max="2829" width="6.7109375" style="7" customWidth="1"/>
    <col min="2830" max="2830" width="7.140625" style="7" customWidth="1"/>
    <col min="2831" max="2831" width="6.42578125" style="7" customWidth="1"/>
    <col min="2832" max="2832" width="9.140625" style="7"/>
    <col min="2833" max="2833" width="10" style="7" customWidth="1"/>
    <col min="2834" max="2834" width="9.85546875" style="7" bestFit="1" customWidth="1"/>
    <col min="2835" max="2835" width="8.42578125" style="7" customWidth="1"/>
    <col min="2836" max="2836" width="9.42578125" style="7" customWidth="1"/>
    <col min="2837" max="2837" width="8.42578125" style="7" customWidth="1"/>
    <col min="2838" max="2841" width="8.85546875" style="7" customWidth="1"/>
    <col min="2842" max="2842" width="10.85546875" style="7" customWidth="1"/>
    <col min="2843" max="2843" width="9" style="7" customWidth="1"/>
    <col min="2844" max="2844" width="8.85546875" style="7" customWidth="1"/>
    <col min="2845" max="2845" width="10" style="7" customWidth="1"/>
    <col min="2846" max="2847" width="12.140625" style="7" customWidth="1"/>
    <col min="2848" max="2848" width="12" style="7" customWidth="1"/>
    <col min="2849" max="2849" width="10.140625" style="7" customWidth="1"/>
    <col min="2850" max="2850" width="10.85546875" style="7" bestFit="1" customWidth="1"/>
    <col min="2851" max="3072" width="9.140625" style="7"/>
    <col min="3073" max="3073" width="2" style="7" customWidth="1"/>
    <col min="3074" max="3074" width="4.5703125" style="7" customWidth="1"/>
    <col min="3075" max="3075" width="9.42578125" style="7" bestFit="1" customWidth="1"/>
    <col min="3076" max="3076" width="12.28515625" style="7" customWidth="1"/>
    <col min="3077" max="3077" width="10.28515625" style="7" customWidth="1"/>
    <col min="3078" max="3078" width="6" style="7" customWidth="1"/>
    <col min="3079" max="3079" width="8.140625" style="7" customWidth="1"/>
    <col min="3080" max="3080" width="7" style="7" customWidth="1"/>
    <col min="3081" max="3082" width="6" style="7" customWidth="1"/>
    <col min="3083" max="3083" width="6.140625" style="7" customWidth="1"/>
    <col min="3084" max="3084" width="7.140625" style="7" customWidth="1"/>
    <col min="3085" max="3085" width="6.7109375" style="7" customWidth="1"/>
    <col min="3086" max="3086" width="7.140625" style="7" customWidth="1"/>
    <col min="3087" max="3087" width="6.42578125" style="7" customWidth="1"/>
    <col min="3088" max="3088" width="9.140625" style="7"/>
    <col min="3089" max="3089" width="10" style="7" customWidth="1"/>
    <col min="3090" max="3090" width="9.85546875" style="7" bestFit="1" customWidth="1"/>
    <col min="3091" max="3091" width="8.42578125" style="7" customWidth="1"/>
    <col min="3092" max="3092" width="9.42578125" style="7" customWidth="1"/>
    <col min="3093" max="3093" width="8.42578125" style="7" customWidth="1"/>
    <col min="3094" max="3097" width="8.85546875" style="7" customWidth="1"/>
    <col min="3098" max="3098" width="10.85546875" style="7" customWidth="1"/>
    <col min="3099" max="3099" width="9" style="7" customWidth="1"/>
    <col min="3100" max="3100" width="8.85546875" style="7" customWidth="1"/>
    <col min="3101" max="3101" width="10" style="7" customWidth="1"/>
    <col min="3102" max="3103" width="12.140625" style="7" customWidth="1"/>
    <col min="3104" max="3104" width="12" style="7" customWidth="1"/>
    <col min="3105" max="3105" width="10.140625" style="7" customWidth="1"/>
    <col min="3106" max="3106" width="10.85546875" style="7" bestFit="1" customWidth="1"/>
    <col min="3107" max="3328" width="9.140625" style="7"/>
    <col min="3329" max="3329" width="2" style="7" customWidth="1"/>
    <col min="3330" max="3330" width="4.5703125" style="7" customWidth="1"/>
    <col min="3331" max="3331" width="9.42578125" style="7" bestFit="1" customWidth="1"/>
    <col min="3332" max="3332" width="12.28515625" style="7" customWidth="1"/>
    <col min="3333" max="3333" width="10.28515625" style="7" customWidth="1"/>
    <col min="3334" max="3334" width="6" style="7" customWidth="1"/>
    <col min="3335" max="3335" width="8.140625" style="7" customWidth="1"/>
    <col min="3336" max="3336" width="7" style="7" customWidth="1"/>
    <col min="3337" max="3338" width="6" style="7" customWidth="1"/>
    <col min="3339" max="3339" width="6.140625" style="7" customWidth="1"/>
    <col min="3340" max="3340" width="7.140625" style="7" customWidth="1"/>
    <col min="3341" max="3341" width="6.7109375" style="7" customWidth="1"/>
    <col min="3342" max="3342" width="7.140625" style="7" customWidth="1"/>
    <col min="3343" max="3343" width="6.42578125" style="7" customWidth="1"/>
    <col min="3344" max="3344" width="9.140625" style="7"/>
    <col min="3345" max="3345" width="10" style="7" customWidth="1"/>
    <col min="3346" max="3346" width="9.85546875" style="7" bestFit="1" customWidth="1"/>
    <col min="3347" max="3347" width="8.42578125" style="7" customWidth="1"/>
    <col min="3348" max="3348" width="9.42578125" style="7" customWidth="1"/>
    <col min="3349" max="3349" width="8.42578125" style="7" customWidth="1"/>
    <col min="3350" max="3353" width="8.85546875" style="7" customWidth="1"/>
    <col min="3354" max="3354" width="10.85546875" style="7" customWidth="1"/>
    <col min="3355" max="3355" width="9" style="7" customWidth="1"/>
    <col min="3356" max="3356" width="8.85546875" style="7" customWidth="1"/>
    <col min="3357" max="3357" width="10" style="7" customWidth="1"/>
    <col min="3358" max="3359" width="12.140625" style="7" customWidth="1"/>
    <col min="3360" max="3360" width="12" style="7" customWidth="1"/>
    <col min="3361" max="3361" width="10.140625" style="7" customWidth="1"/>
    <col min="3362" max="3362" width="10.85546875" style="7" bestFit="1" customWidth="1"/>
    <col min="3363" max="3584" width="9.140625" style="7"/>
    <col min="3585" max="3585" width="2" style="7" customWidth="1"/>
    <col min="3586" max="3586" width="4.5703125" style="7" customWidth="1"/>
    <col min="3587" max="3587" width="9.42578125" style="7" bestFit="1" customWidth="1"/>
    <col min="3588" max="3588" width="12.28515625" style="7" customWidth="1"/>
    <col min="3589" max="3589" width="10.28515625" style="7" customWidth="1"/>
    <col min="3590" max="3590" width="6" style="7" customWidth="1"/>
    <col min="3591" max="3591" width="8.140625" style="7" customWidth="1"/>
    <col min="3592" max="3592" width="7" style="7" customWidth="1"/>
    <col min="3593" max="3594" width="6" style="7" customWidth="1"/>
    <col min="3595" max="3595" width="6.140625" style="7" customWidth="1"/>
    <col min="3596" max="3596" width="7.140625" style="7" customWidth="1"/>
    <col min="3597" max="3597" width="6.7109375" style="7" customWidth="1"/>
    <col min="3598" max="3598" width="7.140625" style="7" customWidth="1"/>
    <col min="3599" max="3599" width="6.42578125" style="7" customWidth="1"/>
    <col min="3600" max="3600" width="9.140625" style="7"/>
    <col min="3601" max="3601" width="10" style="7" customWidth="1"/>
    <col min="3602" max="3602" width="9.85546875" style="7" bestFit="1" customWidth="1"/>
    <col min="3603" max="3603" width="8.42578125" style="7" customWidth="1"/>
    <col min="3604" max="3604" width="9.42578125" style="7" customWidth="1"/>
    <col min="3605" max="3605" width="8.42578125" style="7" customWidth="1"/>
    <col min="3606" max="3609" width="8.85546875" style="7" customWidth="1"/>
    <col min="3610" max="3610" width="10.85546875" style="7" customWidth="1"/>
    <col min="3611" max="3611" width="9" style="7" customWidth="1"/>
    <col min="3612" max="3612" width="8.85546875" style="7" customWidth="1"/>
    <col min="3613" max="3613" width="10" style="7" customWidth="1"/>
    <col min="3614" max="3615" width="12.140625" style="7" customWidth="1"/>
    <col min="3616" max="3616" width="12" style="7" customWidth="1"/>
    <col min="3617" max="3617" width="10.140625" style="7" customWidth="1"/>
    <col min="3618" max="3618" width="10.85546875" style="7" bestFit="1" customWidth="1"/>
    <col min="3619" max="3840" width="9.140625" style="7"/>
    <col min="3841" max="3841" width="2" style="7" customWidth="1"/>
    <col min="3842" max="3842" width="4.5703125" style="7" customWidth="1"/>
    <col min="3843" max="3843" width="9.42578125" style="7" bestFit="1" customWidth="1"/>
    <col min="3844" max="3844" width="12.28515625" style="7" customWidth="1"/>
    <col min="3845" max="3845" width="10.28515625" style="7" customWidth="1"/>
    <col min="3846" max="3846" width="6" style="7" customWidth="1"/>
    <col min="3847" max="3847" width="8.140625" style="7" customWidth="1"/>
    <col min="3848" max="3848" width="7" style="7" customWidth="1"/>
    <col min="3849" max="3850" width="6" style="7" customWidth="1"/>
    <col min="3851" max="3851" width="6.140625" style="7" customWidth="1"/>
    <col min="3852" max="3852" width="7.140625" style="7" customWidth="1"/>
    <col min="3853" max="3853" width="6.7109375" style="7" customWidth="1"/>
    <col min="3854" max="3854" width="7.140625" style="7" customWidth="1"/>
    <col min="3855" max="3855" width="6.42578125" style="7" customWidth="1"/>
    <col min="3856" max="3856" width="9.140625" style="7"/>
    <col min="3857" max="3857" width="10" style="7" customWidth="1"/>
    <col min="3858" max="3858" width="9.85546875" style="7" bestFit="1" customWidth="1"/>
    <col min="3859" max="3859" width="8.42578125" style="7" customWidth="1"/>
    <col min="3860" max="3860" width="9.42578125" style="7" customWidth="1"/>
    <col min="3861" max="3861" width="8.42578125" style="7" customWidth="1"/>
    <col min="3862" max="3865" width="8.85546875" style="7" customWidth="1"/>
    <col min="3866" max="3866" width="10.85546875" style="7" customWidth="1"/>
    <col min="3867" max="3867" width="9" style="7" customWidth="1"/>
    <col min="3868" max="3868" width="8.85546875" style="7" customWidth="1"/>
    <col min="3869" max="3869" width="10" style="7" customWidth="1"/>
    <col min="3870" max="3871" width="12.140625" style="7" customWidth="1"/>
    <col min="3872" max="3872" width="12" style="7" customWidth="1"/>
    <col min="3873" max="3873" width="10.140625" style="7" customWidth="1"/>
    <col min="3874" max="3874" width="10.85546875" style="7" bestFit="1" customWidth="1"/>
    <col min="3875" max="4096" width="9.140625" style="7"/>
    <col min="4097" max="4097" width="2" style="7" customWidth="1"/>
    <col min="4098" max="4098" width="4.5703125" style="7" customWidth="1"/>
    <col min="4099" max="4099" width="9.42578125" style="7" bestFit="1" customWidth="1"/>
    <col min="4100" max="4100" width="12.28515625" style="7" customWidth="1"/>
    <col min="4101" max="4101" width="10.28515625" style="7" customWidth="1"/>
    <col min="4102" max="4102" width="6" style="7" customWidth="1"/>
    <col min="4103" max="4103" width="8.140625" style="7" customWidth="1"/>
    <col min="4104" max="4104" width="7" style="7" customWidth="1"/>
    <col min="4105" max="4106" width="6" style="7" customWidth="1"/>
    <col min="4107" max="4107" width="6.140625" style="7" customWidth="1"/>
    <col min="4108" max="4108" width="7.140625" style="7" customWidth="1"/>
    <col min="4109" max="4109" width="6.7109375" style="7" customWidth="1"/>
    <col min="4110" max="4110" width="7.140625" style="7" customWidth="1"/>
    <col min="4111" max="4111" width="6.42578125" style="7" customWidth="1"/>
    <col min="4112" max="4112" width="9.140625" style="7"/>
    <col min="4113" max="4113" width="10" style="7" customWidth="1"/>
    <col min="4114" max="4114" width="9.85546875" style="7" bestFit="1" customWidth="1"/>
    <col min="4115" max="4115" width="8.42578125" style="7" customWidth="1"/>
    <col min="4116" max="4116" width="9.42578125" style="7" customWidth="1"/>
    <col min="4117" max="4117" width="8.42578125" style="7" customWidth="1"/>
    <col min="4118" max="4121" width="8.85546875" style="7" customWidth="1"/>
    <col min="4122" max="4122" width="10.85546875" style="7" customWidth="1"/>
    <col min="4123" max="4123" width="9" style="7" customWidth="1"/>
    <col min="4124" max="4124" width="8.85546875" style="7" customWidth="1"/>
    <col min="4125" max="4125" width="10" style="7" customWidth="1"/>
    <col min="4126" max="4127" width="12.140625" style="7" customWidth="1"/>
    <col min="4128" max="4128" width="12" style="7" customWidth="1"/>
    <col min="4129" max="4129" width="10.140625" style="7" customWidth="1"/>
    <col min="4130" max="4130" width="10.85546875" style="7" bestFit="1" customWidth="1"/>
    <col min="4131" max="4352" width="9.140625" style="7"/>
    <col min="4353" max="4353" width="2" style="7" customWidth="1"/>
    <col min="4354" max="4354" width="4.5703125" style="7" customWidth="1"/>
    <col min="4355" max="4355" width="9.42578125" style="7" bestFit="1" customWidth="1"/>
    <col min="4356" max="4356" width="12.28515625" style="7" customWidth="1"/>
    <col min="4357" max="4357" width="10.28515625" style="7" customWidth="1"/>
    <col min="4358" max="4358" width="6" style="7" customWidth="1"/>
    <col min="4359" max="4359" width="8.140625" style="7" customWidth="1"/>
    <col min="4360" max="4360" width="7" style="7" customWidth="1"/>
    <col min="4361" max="4362" width="6" style="7" customWidth="1"/>
    <col min="4363" max="4363" width="6.140625" style="7" customWidth="1"/>
    <col min="4364" max="4364" width="7.140625" style="7" customWidth="1"/>
    <col min="4365" max="4365" width="6.7109375" style="7" customWidth="1"/>
    <col min="4366" max="4366" width="7.140625" style="7" customWidth="1"/>
    <col min="4367" max="4367" width="6.42578125" style="7" customWidth="1"/>
    <col min="4368" max="4368" width="9.140625" style="7"/>
    <col min="4369" max="4369" width="10" style="7" customWidth="1"/>
    <col min="4370" max="4370" width="9.85546875" style="7" bestFit="1" customWidth="1"/>
    <col min="4371" max="4371" width="8.42578125" style="7" customWidth="1"/>
    <col min="4372" max="4372" width="9.42578125" style="7" customWidth="1"/>
    <col min="4373" max="4373" width="8.42578125" style="7" customWidth="1"/>
    <col min="4374" max="4377" width="8.85546875" style="7" customWidth="1"/>
    <col min="4378" max="4378" width="10.85546875" style="7" customWidth="1"/>
    <col min="4379" max="4379" width="9" style="7" customWidth="1"/>
    <col min="4380" max="4380" width="8.85546875" style="7" customWidth="1"/>
    <col min="4381" max="4381" width="10" style="7" customWidth="1"/>
    <col min="4382" max="4383" width="12.140625" style="7" customWidth="1"/>
    <col min="4384" max="4384" width="12" style="7" customWidth="1"/>
    <col min="4385" max="4385" width="10.140625" style="7" customWidth="1"/>
    <col min="4386" max="4386" width="10.85546875" style="7" bestFit="1" customWidth="1"/>
    <col min="4387" max="4608" width="9.140625" style="7"/>
    <col min="4609" max="4609" width="2" style="7" customWidth="1"/>
    <col min="4610" max="4610" width="4.5703125" style="7" customWidth="1"/>
    <col min="4611" max="4611" width="9.42578125" style="7" bestFit="1" customWidth="1"/>
    <col min="4612" max="4612" width="12.28515625" style="7" customWidth="1"/>
    <col min="4613" max="4613" width="10.28515625" style="7" customWidth="1"/>
    <col min="4614" max="4614" width="6" style="7" customWidth="1"/>
    <col min="4615" max="4615" width="8.140625" style="7" customWidth="1"/>
    <col min="4616" max="4616" width="7" style="7" customWidth="1"/>
    <col min="4617" max="4618" width="6" style="7" customWidth="1"/>
    <col min="4619" max="4619" width="6.140625" style="7" customWidth="1"/>
    <col min="4620" max="4620" width="7.140625" style="7" customWidth="1"/>
    <col min="4621" max="4621" width="6.7109375" style="7" customWidth="1"/>
    <col min="4622" max="4622" width="7.140625" style="7" customWidth="1"/>
    <col min="4623" max="4623" width="6.42578125" style="7" customWidth="1"/>
    <col min="4624" max="4624" width="9.140625" style="7"/>
    <col min="4625" max="4625" width="10" style="7" customWidth="1"/>
    <col min="4626" max="4626" width="9.85546875" style="7" bestFit="1" customWidth="1"/>
    <col min="4627" max="4627" width="8.42578125" style="7" customWidth="1"/>
    <col min="4628" max="4628" width="9.42578125" style="7" customWidth="1"/>
    <col min="4629" max="4629" width="8.42578125" style="7" customWidth="1"/>
    <col min="4630" max="4633" width="8.85546875" style="7" customWidth="1"/>
    <col min="4634" max="4634" width="10.85546875" style="7" customWidth="1"/>
    <col min="4635" max="4635" width="9" style="7" customWidth="1"/>
    <col min="4636" max="4636" width="8.85546875" style="7" customWidth="1"/>
    <col min="4637" max="4637" width="10" style="7" customWidth="1"/>
    <col min="4638" max="4639" width="12.140625" style="7" customWidth="1"/>
    <col min="4640" max="4640" width="12" style="7" customWidth="1"/>
    <col min="4641" max="4641" width="10.140625" style="7" customWidth="1"/>
    <col min="4642" max="4642" width="10.85546875" style="7" bestFit="1" customWidth="1"/>
    <col min="4643" max="4864" width="9.140625" style="7"/>
    <col min="4865" max="4865" width="2" style="7" customWidth="1"/>
    <col min="4866" max="4866" width="4.5703125" style="7" customWidth="1"/>
    <col min="4867" max="4867" width="9.42578125" style="7" bestFit="1" customWidth="1"/>
    <col min="4868" max="4868" width="12.28515625" style="7" customWidth="1"/>
    <col min="4869" max="4869" width="10.28515625" style="7" customWidth="1"/>
    <col min="4870" max="4870" width="6" style="7" customWidth="1"/>
    <col min="4871" max="4871" width="8.140625" style="7" customWidth="1"/>
    <col min="4872" max="4872" width="7" style="7" customWidth="1"/>
    <col min="4873" max="4874" width="6" style="7" customWidth="1"/>
    <col min="4875" max="4875" width="6.140625" style="7" customWidth="1"/>
    <col min="4876" max="4876" width="7.140625" style="7" customWidth="1"/>
    <col min="4877" max="4877" width="6.7109375" style="7" customWidth="1"/>
    <col min="4878" max="4878" width="7.140625" style="7" customWidth="1"/>
    <col min="4879" max="4879" width="6.42578125" style="7" customWidth="1"/>
    <col min="4880" max="4880" width="9.140625" style="7"/>
    <col min="4881" max="4881" width="10" style="7" customWidth="1"/>
    <col min="4882" max="4882" width="9.85546875" style="7" bestFit="1" customWidth="1"/>
    <col min="4883" max="4883" width="8.42578125" style="7" customWidth="1"/>
    <col min="4884" max="4884" width="9.42578125" style="7" customWidth="1"/>
    <col min="4885" max="4885" width="8.42578125" style="7" customWidth="1"/>
    <col min="4886" max="4889" width="8.85546875" style="7" customWidth="1"/>
    <col min="4890" max="4890" width="10.85546875" style="7" customWidth="1"/>
    <col min="4891" max="4891" width="9" style="7" customWidth="1"/>
    <col min="4892" max="4892" width="8.85546875" style="7" customWidth="1"/>
    <col min="4893" max="4893" width="10" style="7" customWidth="1"/>
    <col min="4894" max="4895" width="12.140625" style="7" customWidth="1"/>
    <col min="4896" max="4896" width="12" style="7" customWidth="1"/>
    <col min="4897" max="4897" width="10.140625" style="7" customWidth="1"/>
    <col min="4898" max="4898" width="10.85546875" style="7" bestFit="1" customWidth="1"/>
    <col min="4899" max="5120" width="9.140625" style="7"/>
    <col min="5121" max="5121" width="2" style="7" customWidth="1"/>
    <col min="5122" max="5122" width="4.5703125" style="7" customWidth="1"/>
    <col min="5123" max="5123" width="9.42578125" style="7" bestFit="1" customWidth="1"/>
    <col min="5124" max="5124" width="12.28515625" style="7" customWidth="1"/>
    <col min="5125" max="5125" width="10.28515625" style="7" customWidth="1"/>
    <col min="5126" max="5126" width="6" style="7" customWidth="1"/>
    <col min="5127" max="5127" width="8.140625" style="7" customWidth="1"/>
    <col min="5128" max="5128" width="7" style="7" customWidth="1"/>
    <col min="5129" max="5130" width="6" style="7" customWidth="1"/>
    <col min="5131" max="5131" width="6.140625" style="7" customWidth="1"/>
    <col min="5132" max="5132" width="7.140625" style="7" customWidth="1"/>
    <col min="5133" max="5133" width="6.7109375" style="7" customWidth="1"/>
    <col min="5134" max="5134" width="7.140625" style="7" customWidth="1"/>
    <col min="5135" max="5135" width="6.42578125" style="7" customWidth="1"/>
    <col min="5136" max="5136" width="9.140625" style="7"/>
    <col min="5137" max="5137" width="10" style="7" customWidth="1"/>
    <col min="5138" max="5138" width="9.85546875" style="7" bestFit="1" customWidth="1"/>
    <col min="5139" max="5139" width="8.42578125" style="7" customWidth="1"/>
    <col min="5140" max="5140" width="9.42578125" style="7" customWidth="1"/>
    <col min="5141" max="5141" width="8.42578125" style="7" customWidth="1"/>
    <col min="5142" max="5145" width="8.85546875" style="7" customWidth="1"/>
    <col min="5146" max="5146" width="10.85546875" style="7" customWidth="1"/>
    <col min="5147" max="5147" width="9" style="7" customWidth="1"/>
    <col min="5148" max="5148" width="8.85546875" style="7" customWidth="1"/>
    <col min="5149" max="5149" width="10" style="7" customWidth="1"/>
    <col min="5150" max="5151" width="12.140625" style="7" customWidth="1"/>
    <col min="5152" max="5152" width="12" style="7" customWidth="1"/>
    <col min="5153" max="5153" width="10.140625" style="7" customWidth="1"/>
    <col min="5154" max="5154" width="10.85546875" style="7" bestFit="1" customWidth="1"/>
    <col min="5155" max="5376" width="9.140625" style="7"/>
    <col min="5377" max="5377" width="2" style="7" customWidth="1"/>
    <col min="5378" max="5378" width="4.5703125" style="7" customWidth="1"/>
    <col min="5379" max="5379" width="9.42578125" style="7" bestFit="1" customWidth="1"/>
    <col min="5380" max="5380" width="12.28515625" style="7" customWidth="1"/>
    <col min="5381" max="5381" width="10.28515625" style="7" customWidth="1"/>
    <col min="5382" max="5382" width="6" style="7" customWidth="1"/>
    <col min="5383" max="5383" width="8.140625" style="7" customWidth="1"/>
    <col min="5384" max="5384" width="7" style="7" customWidth="1"/>
    <col min="5385" max="5386" width="6" style="7" customWidth="1"/>
    <col min="5387" max="5387" width="6.140625" style="7" customWidth="1"/>
    <col min="5388" max="5388" width="7.140625" style="7" customWidth="1"/>
    <col min="5389" max="5389" width="6.7109375" style="7" customWidth="1"/>
    <col min="5390" max="5390" width="7.140625" style="7" customWidth="1"/>
    <col min="5391" max="5391" width="6.42578125" style="7" customWidth="1"/>
    <col min="5392" max="5392" width="9.140625" style="7"/>
    <col min="5393" max="5393" width="10" style="7" customWidth="1"/>
    <col min="5394" max="5394" width="9.85546875" style="7" bestFit="1" customWidth="1"/>
    <col min="5395" max="5395" width="8.42578125" style="7" customWidth="1"/>
    <col min="5396" max="5396" width="9.42578125" style="7" customWidth="1"/>
    <col min="5397" max="5397" width="8.42578125" style="7" customWidth="1"/>
    <col min="5398" max="5401" width="8.85546875" style="7" customWidth="1"/>
    <col min="5402" max="5402" width="10.85546875" style="7" customWidth="1"/>
    <col min="5403" max="5403" width="9" style="7" customWidth="1"/>
    <col min="5404" max="5404" width="8.85546875" style="7" customWidth="1"/>
    <col min="5405" max="5405" width="10" style="7" customWidth="1"/>
    <col min="5406" max="5407" width="12.140625" style="7" customWidth="1"/>
    <col min="5408" max="5408" width="12" style="7" customWidth="1"/>
    <col min="5409" max="5409" width="10.140625" style="7" customWidth="1"/>
    <col min="5410" max="5410" width="10.85546875" style="7" bestFit="1" customWidth="1"/>
    <col min="5411" max="5632" width="9.140625" style="7"/>
    <col min="5633" max="5633" width="2" style="7" customWidth="1"/>
    <col min="5634" max="5634" width="4.5703125" style="7" customWidth="1"/>
    <col min="5635" max="5635" width="9.42578125" style="7" bestFit="1" customWidth="1"/>
    <col min="5636" max="5636" width="12.28515625" style="7" customWidth="1"/>
    <col min="5637" max="5637" width="10.28515625" style="7" customWidth="1"/>
    <col min="5638" max="5638" width="6" style="7" customWidth="1"/>
    <col min="5639" max="5639" width="8.140625" style="7" customWidth="1"/>
    <col min="5640" max="5640" width="7" style="7" customWidth="1"/>
    <col min="5641" max="5642" width="6" style="7" customWidth="1"/>
    <col min="5643" max="5643" width="6.140625" style="7" customWidth="1"/>
    <col min="5644" max="5644" width="7.140625" style="7" customWidth="1"/>
    <col min="5645" max="5645" width="6.7109375" style="7" customWidth="1"/>
    <col min="5646" max="5646" width="7.140625" style="7" customWidth="1"/>
    <col min="5647" max="5647" width="6.42578125" style="7" customWidth="1"/>
    <col min="5648" max="5648" width="9.140625" style="7"/>
    <col min="5649" max="5649" width="10" style="7" customWidth="1"/>
    <col min="5650" max="5650" width="9.85546875" style="7" bestFit="1" customWidth="1"/>
    <col min="5651" max="5651" width="8.42578125" style="7" customWidth="1"/>
    <col min="5652" max="5652" width="9.42578125" style="7" customWidth="1"/>
    <col min="5653" max="5653" width="8.42578125" style="7" customWidth="1"/>
    <col min="5654" max="5657" width="8.85546875" style="7" customWidth="1"/>
    <col min="5658" max="5658" width="10.85546875" style="7" customWidth="1"/>
    <col min="5659" max="5659" width="9" style="7" customWidth="1"/>
    <col min="5660" max="5660" width="8.85546875" style="7" customWidth="1"/>
    <col min="5661" max="5661" width="10" style="7" customWidth="1"/>
    <col min="5662" max="5663" width="12.140625" style="7" customWidth="1"/>
    <col min="5664" max="5664" width="12" style="7" customWidth="1"/>
    <col min="5665" max="5665" width="10.140625" style="7" customWidth="1"/>
    <col min="5666" max="5666" width="10.85546875" style="7" bestFit="1" customWidth="1"/>
    <col min="5667" max="5888" width="9.140625" style="7"/>
    <col min="5889" max="5889" width="2" style="7" customWidth="1"/>
    <col min="5890" max="5890" width="4.5703125" style="7" customWidth="1"/>
    <col min="5891" max="5891" width="9.42578125" style="7" bestFit="1" customWidth="1"/>
    <col min="5892" max="5892" width="12.28515625" style="7" customWidth="1"/>
    <col min="5893" max="5893" width="10.28515625" style="7" customWidth="1"/>
    <col min="5894" max="5894" width="6" style="7" customWidth="1"/>
    <col min="5895" max="5895" width="8.140625" style="7" customWidth="1"/>
    <col min="5896" max="5896" width="7" style="7" customWidth="1"/>
    <col min="5897" max="5898" width="6" style="7" customWidth="1"/>
    <col min="5899" max="5899" width="6.140625" style="7" customWidth="1"/>
    <col min="5900" max="5900" width="7.140625" style="7" customWidth="1"/>
    <col min="5901" max="5901" width="6.7109375" style="7" customWidth="1"/>
    <col min="5902" max="5902" width="7.140625" style="7" customWidth="1"/>
    <col min="5903" max="5903" width="6.42578125" style="7" customWidth="1"/>
    <col min="5904" max="5904" width="9.140625" style="7"/>
    <col min="5905" max="5905" width="10" style="7" customWidth="1"/>
    <col min="5906" max="5906" width="9.85546875" style="7" bestFit="1" customWidth="1"/>
    <col min="5907" max="5907" width="8.42578125" style="7" customWidth="1"/>
    <col min="5908" max="5908" width="9.42578125" style="7" customWidth="1"/>
    <col min="5909" max="5909" width="8.42578125" style="7" customWidth="1"/>
    <col min="5910" max="5913" width="8.85546875" style="7" customWidth="1"/>
    <col min="5914" max="5914" width="10.85546875" style="7" customWidth="1"/>
    <col min="5915" max="5915" width="9" style="7" customWidth="1"/>
    <col min="5916" max="5916" width="8.85546875" style="7" customWidth="1"/>
    <col min="5917" max="5917" width="10" style="7" customWidth="1"/>
    <col min="5918" max="5919" width="12.140625" style="7" customWidth="1"/>
    <col min="5920" max="5920" width="12" style="7" customWidth="1"/>
    <col min="5921" max="5921" width="10.140625" style="7" customWidth="1"/>
    <col min="5922" max="5922" width="10.85546875" style="7" bestFit="1" customWidth="1"/>
    <col min="5923" max="6144" width="9.140625" style="7"/>
    <col min="6145" max="6145" width="2" style="7" customWidth="1"/>
    <col min="6146" max="6146" width="4.5703125" style="7" customWidth="1"/>
    <col min="6147" max="6147" width="9.42578125" style="7" bestFit="1" customWidth="1"/>
    <col min="6148" max="6148" width="12.28515625" style="7" customWidth="1"/>
    <col min="6149" max="6149" width="10.28515625" style="7" customWidth="1"/>
    <col min="6150" max="6150" width="6" style="7" customWidth="1"/>
    <col min="6151" max="6151" width="8.140625" style="7" customWidth="1"/>
    <col min="6152" max="6152" width="7" style="7" customWidth="1"/>
    <col min="6153" max="6154" width="6" style="7" customWidth="1"/>
    <col min="6155" max="6155" width="6.140625" style="7" customWidth="1"/>
    <col min="6156" max="6156" width="7.140625" style="7" customWidth="1"/>
    <col min="6157" max="6157" width="6.7109375" style="7" customWidth="1"/>
    <col min="6158" max="6158" width="7.140625" style="7" customWidth="1"/>
    <col min="6159" max="6159" width="6.42578125" style="7" customWidth="1"/>
    <col min="6160" max="6160" width="9.140625" style="7"/>
    <col min="6161" max="6161" width="10" style="7" customWidth="1"/>
    <col min="6162" max="6162" width="9.85546875" style="7" bestFit="1" customWidth="1"/>
    <col min="6163" max="6163" width="8.42578125" style="7" customWidth="1"/>
    <col min="6164" max="6164" width="9.42578125" style="7" customWidth="1"/>
    <col min="6165" max="6165" width="8.42578125" style="7" customWidth="1"/>
    <col min="6166" max="6169" width="8.85546875" style="7" customWidth="1"/>
    <col min="6170" max="6170" width="10.85546875" style="7" customWidth="1"/>
    <col min="6171" max="6171" width="9" style="7" customWidth="1"/>
    <col min="6172" max="6172" width="8.85546875" style="7" customWidth="1"/>
    <col min="6173" max="6173" width="10" style="7" customWidth="1"/>
    <col min="6174" max="6175" width="12.140625" style="7" customWidth="1"/>
    <col min="6176" max="6176" width="12" style="7" customWidth="1"/>
    <col min="6177" max="6177" width="10.140625" style="7" customWidth="1"/>
    <col min="6178" max="6178" width="10.85546875" style="7" bestFit="1" customWidth="1"/>
    <col min="6179" max="6400" width="9.140625" style="7"/>
    <col min="6401" max="6401" width="2" style="7" customWidth="1"/>
    <col min="6402" max="6402" width="4.5703125" style="7" customWidth="1"/>
    <col min="6403" max="6403" width="9.42578125" style="7" bestFit="1" customWidth="1"/>
    <col min="6404" max="6404" width="12.28515625" style="7" customWidth="1"/>
    <col min="6405" max="6405" width="10.28515625" style="7" customWidth="1"/>
    <col min="6406" max="6406" width="6" style="7" customWidth="1"/>
    <col min="6407" max="6407" width="8.140625" style="7" customWidth="1"/>
    <col min="6408" max="6408" width="7" style="7" customWidth="1"/>
    <col min="6409" max="6410" width="6" style="7" customWidth="1"/>
    <col min="6411" max="6411" width="6.140625" style="7" customWidth="1"/>
    <col min="6412" max="6412" width="7.140625" style="7" customWidth="1"/>
    <col min="6413" max="6413" width="6.7109375" style="7" customWidth="1"/>
    <col min="6414" max="6414" width="7.140625" style="7" customWidth="1"/>
    <col min="6415" max="6415" width="6.42578125" style="7" customWidth="1"/>
    <col min="6416" max="6416" width="9.140625" style="7"/>
    <col min="6417" max="6417" width="10" style="7" customWidth="1"/>
    <col min="6418" max="6418" width="9.85546875" style="7" bestFit="1" customWidth="1"/>
    <col min="6419" max="6419" width="8.42578125" style="7" customWidth="1"/>
    <col min="6420" max="6420" width="9.42578125" style="7" customWidth="1"/>
    <col min="6421" max="6421" width="8.42578125" style="7" customWidth="1"/>
    <col min="6422" max="6425" width="8.85546875" style="7" customWidth="1"/>
    <col min="6426" max="6426" width="10.85546875" style="7" customWidth="1"/>
    <col min="6427" max="6427" width="9" style="7" customWidth="1"/>
    <col min="6428" max="6428" width="8.85546875" style="7" customWidth="1"/>
    <col min="6429" max="6429" width="10" style="7" customWidth="1"/>
    <col min="6430" max="6431" width="12.140625" style="7" customWidth="1"/>
    <col min="6432" max="6432" width="12" style="7" customWidth="1"/>
    <col min="6433" max="6433" width="10.140625" style="7" customWidth="1"/>
    <col min="6434" max="6434" width="10.85546875" style="7" bestFit="1" customWidth="1"/>
    <col min="6435" max="6656" width="9.140625" style="7"/>
    <col min="6657" max="6657" width="2" style="7" customWidth="1"/>
    <col min="6658" max="6658" width="4.5703125" style="7" customWidth="1"/>
    <col min="6659" max="6659" width="9.42578125" style="7" bestFit="1" customWidth="1"/>
    <col min="6660" max="6660" width="12.28515625" style="7" customWidth="1"/>
    <col min="6661" max="6661" width="10.28515625" style="7" customWidth="1"/>
    <col min="6662" max="6662" width="6" style="7" customWidth="1"/>
    <col min="6663" max="6663" width="8.140625" style="7" customWidth="1"/>
    <col min="6664" max="6664" width="7" style="7" customWidth="1"/>
    <col min="6665" max="6666" width="6" style="7" customWidth="1"/>
    <col min="6667" max="6667" width="6.140625" style="7" customWidth="1"/>
    <col min="6668" max="6668" width="7.140625" style="7" customWidth="1"/>
    <col min="6669" max="6669" width="6.7109375" style="7" customWidth="1"/>
    <col min="6670" max="6670" width="7.140625" style="7" customWidth="1"/>
    <col min="6671" max="6671" width="6.42578125" style="7" customWidth="1"/>
    <col min="6672" max="6672" width="9.140625" style="7"/>
    <col min="6673" max="6673" width="10" style="7" customWidth="1"/>
    <col min="6674" max="6674" width="9.85546875" style="7" bestFit="1" customWidth="1"/>
    <col min="6675" max="6675" width="8.42578125" style="7" customWidth="1"/>
    <col min="6676" max="6676" width="9.42578125" style="7" customWidth="1"/>
    <col min="6677" max="6677" width="8.42578125" style="7" customWidth="1"/>
    <col min="6678" max="6681" width="8.85546875" style="7" customWidth="1"/>
    <col min="6682" max="6682" width="10.85546875" style="7" customWidth="1"/>
    <col min="6683" max="6683" width="9" style="7" customWidth="1"/>
    <col min="6684" max="6684" width="8.85546875" style="7" customWidth="1"/>
    <col min="6685" max="6685" width="10" style="7" customWidth="1"/>
    <col min="6686" max="6687" width="12.140625" style="7" customWidth="1"/>
    <col min="6688" max="6688" width="12" style="7" customWidth="1"/>
    <col min="6689" max="6689" width="10.140625" style="7" customWidth="1"/>
    <col min="6690" max="6690" width="10.85546875" style="7" bestFit="1" customWidth="1"/>
    <col min="6691" max="6912" width="9.140625" style="7"/>
    <col min="6913" max="6913" width="2" style="7" customWidth="1"/>
    <col min="6914" max="6914" width="4.5703125" style="7" customWidth="1"/>
    <col min="6915" max="6915" width="9.42578125" style="7" bestFit="1" customWidth="1"/>
    <col min="6916" max="6916" width="12.28515625" style="7" customWidth="1"/>
    <col min="6917" max="6917" width="10.28515625" style="7" customWidth="1"/>
    <col min="6918" max="6918" width="6" style="7" customWidth="1"/>
    <col min="6919" max="6919" width="8.140625" style="7" customWidth="1"/>
    <col min="6920" max="6920" width="7" style="7" customWidth="1"/>
    <col min="6921" max="6922" width="6" style="7" customWidth="1"/>
    <col min="6923" max="6923" width="6.140625" style="7" customWidth="1"/>
    <col min="6924" max="6924" width="7.140625" style="7" customWidth="1"/>
    <col min="6925" max="6925" width="6.7109375" style="7" customWidth="1"/>
    <col min="6926" max="6926" width="7.140625" style="7" customWidth="1"/>
    <col min="6927" max="6927" width="6.42578125" style="7" customWidth="1"/>
    <col min="6928" max="6928" width="9.140625" style="7"/>
    <col min="6929" max="6929" width="10" style="7" customWidth="1"/>
    <col min="6930" max="6930" width="9.85546875" style="7" bestFit="1" customWidth="1"/>
    <col min="6931" max="6931" width="8.42578125" style="7" customWidth="1"/>
    <col min="6932" max="6932" width="9.42578125" style="7" customWidth="1"/>
    <col min="6933" max="6933" width="8.42578125" style="7" customWidth="1"/>
    <col min="6934" max="6937" width="8.85546875" style="7" customWidth="1"/>
    <col min="6938" max="6938" width="10.85546875" style="7" customWidth="1"/>
    <col min="6939" max="6939" width="9" style="7" customWidth="1"/>
    <col min="6940" max="6940" width="8.85546875" style="7" customWidth="1"/>
    <col min="6941" max="6941" width="10" style="7" customWidth="1"/>
    <col min="6942" max="6943" width="12.140625" style="7" customWidth="1"/>
    <col min="6944" max="6944" width="12" style="7" customWidth="1"/>
    <col min="6945" max="6945" width="10.140625" style="7" customWidth="1"/>
    <col min="6946" max="6946" width="10.85546875" style="7" bestFit="1" customWidth="1"/>
    <col min="6947" max="7168" width="9.140625" style="7"/>
    <col min="7169" max="7169" width="2" style="7" customWidth="1"/>
    <col min="7170" max="7170" width="4.5703125" style="7" customWidth="1"/>
    <col min="7171" max="7171" width="9.42578125" style="7" bestFit="1" customWidth="1"/>
    <col min="7172" max="7172" width="12.28515625" style="7" customWidth="1"/>
    <col min="7173" max="7173" width="10.28515625" style="7" customWidth="1"/>
    <col min="7174" max="7174" width="6" style="7" customWidth="1"/>
    <col min="7175" max="7175" width="8.140625" style="7" customWidth="1"/>
    <col min="7176" max="7176" width="7" style="7" customWidth="1"/>
    <col min="7177" max="7178" width="6" style="7" customWidth="1"/>
    <col min="7179" max="7179" width="6.140625" style="7" customWidth="1"/>
    <col min="7180" max="7180" width="7.140625" style="7" customWidth="1"/>
    <col min="7181" max="7181" width="6.7109375" style="7" customWidth="1"/>
    <col min="7182" max="7182" width="7.140625" style="7" customWidth="1"/>
    <col min="7183" max="7183" width="6.42578125" style="7" customWidth="1"/>
    <col min="7184" max="7184" width="9.140625" style="7"/>
    <col min="7185" max="7185" width="10" style="7" customWidth="1"/>
    <col min="7186" max="7186" width="9.85546875" style="7" bestFit="1" customWidth="1"/>
    <col min="7187" max="7187" width="8.42578125" style="7" customWidth="1"/>
    <col min="7188" max="7188" width="9.42578125" style="7" customWidth="1"/>
    <col min="7189" max="7189" width="8.42578125" style="7" customWidth="1"/>
    <col min="7190" max="7193" width="8.85546875" style="7" customWidth="1"/>
    <col min="7194" max="7194" width="10.85546875" style="7" customWidth="1"/>
    <col min="7195" max="7195" width="9" style="7" customWidth="1"/>
    <col min="7196" max="7196" width="8.85546875" style="7" customWidth="1"/>
    <col min="7197" max="7197" width="10" style="7" customWidth="1"/>
    <col min="7198" max="7199" width="12.140625" style="7" customWidth="1"/>
    <col min="7200" max="7200" width="12" style="7" customWidth="1"/>
    <col min="7201" max="7201" width="10.140625" style="7" customWidth="1"/>
    <col min="7202" max="7202" width="10.85546875" style="7" bestFit="1" customWidth="1"/>
    <col min="7203" max="7424" width="9.140625" style="7"/>
    <col min="7425" max="7425" width="2" style="7" customWidth="1"/>
    <col min="7426" max="7426" width="4.5703125" style="7" customWidth="1"/>
    <col min="7427" max="7427" width="9.42578125" style="7" bestFit="1" customWidth="1"/>
    <col min="7428" max="7428" width="12.28515625" style="7" customWidth="1"/>
    <col min="7429" max="7429" width="10.28515625" style="7" customWidth="1"/>
    <col min="7430" max="7430" width="6" style="7" customWidth="1"/>
    <col min="7431" max="7431" width="8.140625" style="7" customWidth="1"/>
    <col min="7432" max="7432" width="7" style="7" customWidth="1"/>
    <col min="7433" max="7434" width="6" style="7" customWidth="1"/>
    <col min="7435" max="7435" width="6.140625" style="7" customWidth="1"/>
    <col min="7436" max="7436" width="7.140625" style="7" customWidth="1"/>
    <col min="7437" max="7437" width="6.7109375" style="7" customWidth="1"/>
    <col min="7438" max="7438" width="7.140625" style="7" customWidth="1"/>
    <col min="7439" max="7439" width="6.42578125" style="7" customWidth="1"/>
    <col min="7440" max="7440" width="9.140625" style="7"/>
    <col min="7441" max="7441" width="10" style="7" customWidth="1"/>
    <col min="7442" max="7442" width="9.85546875" style="7" bestFit="1" customWidth="1"/>
    <col min="7443" max="7443" width="8.42578125" style="7" customWidth="1"/>
    <col min="7444" max="7444" width="9.42578125" style="7" customWidth="1"/>
    <col min="7445" max="7445" width="8.42578125" style="7" customWidth="1"/>
    <col min="7446" max="7449" width="8.85546875" style="7" customWidth="1"/>
    <col min="7450" max="7450" width="10.85546875" style="7" customWidth="1"/>
    <col min="7451" max="7451" width="9" style="7" customWidth="1"/>
    <col min="7452" max="7452" width="8.85546875" style="7" customWidth="1"/>
    <col min="7453" max="7453" width="10" style="7" customWidth="1"/>
    <col min="7454" max="7455" width="12.140625" style="7" customWidth="1"/>
    <col min="7456" max="7456" width="12" style="7" customWidth="1"/>
    <col min="7457" max="7457" width="10.140625" style="7" customWidth="1"/>
    <col min="7458" max="7458" width="10.85546875" style="7" bestFit="1" customWidth="1"/>
    <col min="7459" max="7680" width="9.140625" style="7"/>
    <col min="7681" max="7681" width="2" style="7" customWidth="1"/>
    <col min="7682" max="7682" width="4.5703125" style="7" customWidth="1"/>
    <col min="7683" max="7683" width="9.42578125" style="7" bestFit="1" customWidth="1"/>
    <col min="7684" max="7684" width="12.28515625" style="7" customWidth="1"/>
    <col min="7685" max="7685" width="10.28515625" style="7" customWidth="1"/>
    <col min="7686" max="7686" width="6" style="7" customWidth="1"/>
    <col min="7687" max="7687" width="8.140625" style="7" customWidth="1"/>
    <col min="7688" max="7688" width="7" style="7" customWidth="1"/>
    <col min="7689" max="7690" width="6" style="7" customWidth="1"/>
    <col min="7691" max="7691" width="6.140625" style="7" customWidth="1"/>
    <col min="7692" max="7692" width="7.140625" style="7" customWidth="1"/>
    <col min="7693" max="7693" width="6.7109375" style="7" customWidth="1"/>
    <col min="7694" max="7694" width="7.140625" style="7" customWidth="1"/>
    <col min="7695" max="7695" width="6.42578125" style="7" customWidth="1"/>
    <col min="7696" max="7696" width="9.140625" style="7"/>
    <col min="7697" max="7697" width="10" style="7" customWidth="1"/>
    <col min="7698" max="7698" width="9.85546875" style="7" bestFit="1" customWidth="1"/>
    <col min="7699" max="7699" width="8.42578125" style="7" customWidth="1"/>
    <col min="7700" max="7700" width="9.42578125" style="7" customWidth="1"/>
    <col min="7701" max="7701" width="8.42578125" style="7" customWidth="1"/>
    <col min="7702" max="7705" width="8.85546875" style="7" customWidth="1"/>
    <col min="7706" max="7706" width="10.85546875" style="7" customWidth="1"/>
    <col min="7707" max="7707" width="9" style="7" customWidth="1"/>
    <col min="7708" max="7708" width="8.85546875" style="7" customWidth="1"/>
    <col min="7709" max="7709" width="10" style="7" customWidth="1"/>
    <col min="7710" max="7711" width="12.140625" style="7" customWidth="1"/>
    <col min="7712" max="7712" width="12" style="7" customWidth="1"/>
    <col min="7713" max="7713" width="10.140625" style="7" customWidth="1"/>
    <col min="7714" max="7714" width="10.85546875" style="7" bestFit="1" customWidth="1"/>
    <col min="7715" max="7936" width="9.140625" style="7"/>
    <col min="7937" max="7937" width="2" style="7" customWidth="1"/>
    <col min="7938" max="7938" width="4.5703125" style="7" customWidth="1"/>
    <col min="7939" max="7939" width="9.42578125" style="7" bestFit="1" customWidth="1"/>
    <col min="7940" max="7940" width="12.28515625" style="7" customWidth="1"/>
    <col min="7941" max="7941" width="10.28515625" style="7" customWidth="1"/>
    <col min="7942" max="7942" width="6" style="7" customWidth="1"/>
    <col min="7943" max="7943" width="8.140625" style="7" customWidth="1"/>
    <col min="7944" max="7944" width="7" style="7" customWidth="1"/>
    <col min="7945" max="7946" width="6" style="7" customWidth="1"/>
    <col min="7947" max="7947" width="6.140625" style="7" customWidth="1"/>
    <col min="7948" max="7948" width="7.140625" style="7" customWidth="1"/>
    <col min="7949" max="7949" width="6.7109375" style="7" customWidth="1"/>
    <col min="7950" max="7950" width="7.140625" style="7" customWidth="1"/>
    <col min="7951" max="7951" width="6.42578125" style="7" customWidth="1"/>
    <col min="7952" max="7952" width="9.140625" style="7"/>
    <col min="7953" max="7953" width="10" style="7" customWidth="1"/>
    <col min="7954" max="7954" width="9.85546875" style="7" bestFit="1" customWidth="1"/>
    <col min="7955" max="7955" width="8.42578125" style="7" customWidth="1"/>
    <col min="7956" max="7956" width="9.42578125" style="7" customWidth="1"/>
    <col min="7957" max="7957" width="8.42578125" style="7" customWidth="1"/>
    <col min="7958" max="7961" width="8.85546875" style="7" customWidth="1"/>
    <col min="7962" max="7962" width="10.85546875" style="7" customWidth="1"/>
    <col min="7963" max="7963" width="9" style="7" customWidth="1"/>
    <col min="7964" max="7964" width="8.85546875" style="7" customWidth="1"/>
    <col min="7965" max="7965" width="10" style="7" customWidth="1"/>
    <col min="7966" max="7967" width="12.140625" style="7" customWidth="1"/>
    <col min="7968" max="7968" width="12" style="7" customWidth="1"/>
    <col min="7969" max="7969" width="10.140625" style="7" customWidth="1"/>
    <col min="7970" max="7970" width="10.85546875" style="7" bestFit="1" customWidth="1"/>
    <col min="7971" max="8192" width="9.140625" style="7"/>
    <col min="8193" max="8193" width="2" style="7" customWidth="1"/>
    <col min="8194" max="8194" width="4.5703125" style="7" customWidth="1"/>
    <col min="8195" max="8195" width="9.42578125" style="7" bestFit="1" customWidth="1"/>
    <col min="8196" max="8196" width="12.28515625" style="7" customWidth="1"/>
    <col min="8197" max="8197" width="10.28515625" style="7" customWidth="1"/>
    <col min="8198" max="8198" width="6" style="7" customWidth="1"/>
    <col min="8199" max="8199" width="8.140625" style="7" customWidth="1"/>
    <col min="8200" max="8200" width="7" style="7" customWidth="1"/>
    <col min="8201" max="8202" width="6" style="7" customWidth="1"/>
    <col min="8203" max="8203" width="6.140625" style="7" customWidth="1"/>
    <col min="8204" max="8204" width="7.140625" style="7" customWidth="1"/>
    <col min="8205" max="8205" width="6.7109375" style="7" customWidth="1"/>
    <col min="8206" max="8206" width="7.140625" style="7" customWidth="1"/>
    <col min="8207" max="8207" width="6.42578125" style="7" customWidth="1"/>
    <col min="8208" max="8208" width="9.140625" style="7"/>
    <col min="8209" max="8209" width="10" style="7" customWidth="1"/>
    <col min="8210" max="8210" width="9.85546875" style="7" bestFit="1" customWidth="1"/>
    <col min="8211" max="8211" width="8.42578125" style="7" customWidth="1"/>
    <col min="8212" max="8212" width="9.42578125" style="7" customWidth="1"/>
    <col min="8213" max="8213" width="8.42578125" style="7" customWidth="1"/>
    <col min="8214" max="8217" width="8.85546875" style="7" customWidth="1"/>
    <col min="8218" max="8218" width="10.85546875" style="7" customWidth="1"/>
    <col min="8219" max="8219" width="9" style="7" customWidth="1"/>
    <col min="8220" max="8220" width="8.85546875" style="7" customWidth="1"/>
    <col min="8221" max="8221" width="10" style="7" customWidth="1"/>
    <col min="8222" max="8223" width="12.140625" style="7" customWidth="1"/>
    <col min="8224" max="8224" width="12" style="7" customWidth="1"/>
    <col min="8225" max="8225" width="10.140625" style="7" customWidth="1"/>
    <col min="8226" max="8226" width="10.85546875" style="7" bestFit="1" customWidth="1"/>
    <col min="8227" max="8448" width="9.140625" style="7"/>
    <col min="8449" max="8449" width="2" style="7" customWidth="1"/>
    <col min="8450" max="8450" width="4.5703125" style="7" customWidth="1"/>
    <col min="8451" max="8451" width="9.42578125" style="7" bestFit="1" customWidth="1"/>
    <col min="8452" max="8452" width="12.28515625" style="7" customWidth="1"/>
    <col min="8453" max="8453" width="10.28515625" style="7" customWidth="1"/>
    <col min="8454" max="8454" width="6" style="7" customWidth="1"/>
    <col min="8455" max="8455" width="8.140625" style="7" customWidth="1"/>
    <col min="8456" max="8456" width="7" style="7" customWidth="1"/>
    <col min="8457" max="8458" width="6" style="7" customWidth="1"/>
    <col min="8459" max="8459" width="6.140625" style="7" customWidth="1"/>
    <col min="8460" max="8460" width="7.140625" style="7" customWidth="1"/>
    <col min="8461" max="8461" width="6.7109375" style="7" customWidth="1"/>
    <col min="8462" max="8462" width="7.140625" style="7" customWidth="1"/>
    <col min="8463" max="8463" width="6.42578125" style="7" customWidth="1"/>
    <col min="8464" max="8464" width="9.140625" style="7"/>
    <col min="8465" max="8465" width="10" style="7" customWidth="1"/>
    <col min="8466" max="8466" width="9.85546875" style="7" bestFit="1" customWidth="1"/>
    <col min="8467" max="8467" width="8.42578125" style="7" customWidth="1"/>
    <col min="8468" max="8468" width="9.42578125" style="7" customWidth="1"/>
    <col min="8469" max="8469" width="8.42578125" style="7" customWidth="1"/>
    <col min="8470" max="8473" width="8.85546875" style="7" customWidth="1"/>
    <col min="8474" max="8474" width="10.85546875" style="7" customWidth="1"/>
    <col min="8475" max="8475" width="9" style="7" customWidth="1"/>
    <col min="8476" max="8476" width="8.85546875" style="7" customWidth="1"/>
    <col min="8477" max="8477" width="10" style="7" customWidth="1"/>
    <col min="8478" max="8479" width="12.140625" style="7" customWidth="1"/>
    <col min="8480" max="8480" width="12" style="7" customWidth="1"/>
    <col min="8481" max="8481" width="10.140625" style="7" customWidth="1"/>
    <col min="8482" max="8482" width="10.85546875" style="7" bestFit="1" customWidth="1"/>
    <col min="8483" max="8704" width="9.140625" style="7"/>
    <col min="8705" max="8705" width="2" style="7" customWidth="1"/>
    <col min="8706" max="8706" width="4.5703125" style="7" customWidth="1"/>
    <col min="8707" max="8707" width="9.42578125" style="7" bestFit="1" customWidth="1"/>
    <col min="8708" max="8708" width="12.28515625" style="7" customWidth="1"/>
    <col min="8709" max="8709" width="10.28515625" style="7" customWidth="1"/>
    <col min="8710" max="8710" width="6" style="7" customWidth="1"/>
    <col min="8711" max="8711" width="8.140625" style="7" customWidth="1"/>
    <col min="8712" max="8712" width="7" style="7" customWidth="1"/>
    <col min="8713" max="8714" width="6" style="7" customWidth="1"/>
    <col min="8715" max="8715" width="6.140625" style="7" customWidth="1"/>
    <col min="8716" max="8716" width="7.140625" style="7" customWidth="1"/>
    <col min="8717" max="8717" width="6.7109375" style="7" customWidth="1"/>
    <col min="8718" max="8718" width="7.140625" style="7" customWidth="1"/>
    <col min="8719" max="8719" width="6.42578125" style="7" customWidth="1"/>
    <col min="8720" max="8720" width="9.140625" style="7"/>
    <col min="8721" max="8721" width="10" style="7" customWidth="1"/>
    <col min="8722" max="8722" width="9.85546875" style="7" bestFit="1" customWidth="1"/>
    <col min="8723" max="8723" width="8.42578125" style="7" customWidth="1"/>
    <col min="8724" max="8724" width="9.42578125" style="7" customWidth="1"/>
    <col min="8725" max="8725" width="8.42578125" style="7" customWidth="1"/>
    <col min="8726" max="8729" width="8.85546875" style="7" customWidth="1"/>
    <col min="8730" max="8730" width="10.85546875" style="7" customWidth="1"/>
    <col min="8731" max="8731" width="9" style="7" customWidth="1"/>
    <col min="8732" max="8732" width="8.85546875" style="7" customWidth="1"/>
    <col min="8733" max="8733" width="10" style="7" customWidth="1"/>
    <col min="8734" max="8735" width="12.140625" style="7" customWidth="1"/>
    <col min="8736" max="8736" width="12" style="7" customWidth="1"/>
    <col min="8737" max="8737" width="10.140625" style="7" customWidth="1"/>
    <col min="8738" max="8738" width="10.85546875" style="7" bestFit="1" customWidth="1"/>
    <col min="8739" max="8960" width="9.140625" style="7"/>
    <col min="8961" max="8961" width="2" style="7" customWidth="1"/>
    <col min="8962" max="8962" width="4.5703125" style="7" customWidth="1"/>
    <col min="8963" max="8963" width="9.42578125" style="7" bestFit="1" customWidth="1"/>
    <col min="8964" max="8964" width="12.28515625" style="7" customWidth="1"/>
    <col min="8965" max="8965" width="10.28515625" style="7" customWidth="1"/>
    <col min="8966" max="8966" width="6" style="7" customWidth="1"/>
    <col min="8967" max="8967" width="8.140625" style="7" customWidth="1"/>
    <col min="8968" max="8968" width="7" style="7" customWidth="1"/>
    <col min="8969" max="8970" width="6" style="7" customWidth="1"/>
    <col min="8971" max="8971" width="6.140625" style="7" customWidth="1"/>
    <col min="8972" max="8972" width="7.140625" style="7" customWidth="1"/>
    <col min="8973" max="8973" width="6.7109375" style="7" customWidth="1"/>
    <col min="8974" max="8974" width="7.140625" style="7" customWidth="1"/>
    <col min="8975" max="8975" width="6.42578125" style="7" customWidth="1"/>
    <col min="8976" max="8976" width="9.140625" style="7"/>
    <col min="8977" max="8977" width="10" style="7" customWidth="1"/>
    <col min="8978" max="8978" width="9.85546875" style="7" bestFit="1" customWidth="1"/>
    <col min="8979" max="8979" width="8.42578125" style="7" customWidth="1"/>
    <col min="8980" max="8980" width="9.42578125" style="7" customWidth="1"/>
    <col min="8981" max="8981" width="8.42578125" style="7" customWidth="1"/>
    <col min="8982" max="8985" width="8.85546875" style="7" customWidth="1"/>
    <col min="8986" max="8986" width="10.85546875" style="7" customWidth="1"/>
    <col min="8987" max="8987" width="9" style="7" customWidth="1"/>
    <col min="8988" max="8988" width="8.85546875" style="7" customWidth="1"/>
    <col min="8989" max="8989" width="10" style="7" customWidth="1"/>
    <col min="8990" max="8991" width="12.140625" style="7" customWidth="1"/>
    <col min="8992" max="8992" width="12" style="7" customWidth="1"/>
    <col min="8993" max="8993" width="10.140625" style="7" customWidth="1"/>
    <col min="8994" max="8994" width="10.85546875" style="7" bestFit="1" customWidth="1"/>
    <col min="8995" max="9216" width="9.140625" style="7"/>
    <col min="9217" max="9217" width="2" style="7" customWidth="1"/>
    <col min="9218" max="9218" width="4.5703125" style="7" customWidth="1"/>
    <col min="9219" max="9219" width="9.42578125" style="7" bestFit="1" customWidth="1"/>
    <col min="9220" max="9220" width="12.28515625" style="7" customWidth="1"/>
    <col min="9221" max="9221" width="10.28515625" style="7" customWidth="1"/>
    <col min="9222" max="9222" width="6" style="7" customWidth="1"/>
    <col min="9223" max="9223" width="8.140625" style="7" customWidth="1"/>
    <col min="9224" max="9224" width="7" style="7" customWidth="1"/>
    <col min="9225" max="9226" width="6" style="7" customWidth="1"/>
    <col min="9227" max="9227" width="6.140625" style="7" customWidth="1"/>
    <col min="9228" max="9228" width="7.140625" style="7" customWidth="1"/>
    <col min="9229" max="9229" width="6.7109375" style="7" customWidth="1"/>
    <col min="9230" max="9230" width="7.140625" style="7" customWidth="1"/>
    <col min="9231" max="9231" width="6.42578125" style="7" customWidth="1"/>
    <col min="9232" max="9232" width="9.140625" style="7"/>
    <col min="9233" max="9233" width="10" style="7" customWidth="1"/>
    <col min="9234" max="9234" width="9.85546875" style="7" bestFit="1" customWidth="1"/>
    <col min="9235" max="9235" width="8.42578125" style="7" customWidth="1"/>
    <col min="9236" max="9236" width="9.42578125" style="7" customWidth="1"/>
    <col min="9237" max="9237" width="8.42578125" style="7" customWidth="1"/>
    <col min="9238" max="9241" width="8.85546875" style="7" customWidth="1"/>
    <col min="9242" max="9242" width="10.85546875" style="7" customWidth="1"/>
    <col min="9243" max="9243" width="9" style="7" customWidth="1"/>
    <col min="9244" max="9244" width="8.85546875" style="7" customWidth="1"/>
    <col min="9245" max="9245" width="10" style="7" customWidth="1"/>
    <col min="9246" max="9247" width="12.140625" style="7" customWidth="1"/>
    <col min="9248" max="9248" width="12" style="7" customWidth="1"/>
    <col min="9249" max="9249" width="10.140625" style="7" customWidth="1"/>
    <col min="9250" max="9250" width="10.85546875" style="7" bestFit="1" customWidth="1"/>
    <col min="9251" max="9472" width="9.140625" style="7"/>
    <col min="9473" max="9473" width="2" style="7" customWidth="1"/>
    <col min="9474" max="9474" width="4.5703125" style="7" customWidth="1"/>
    <col min="9475" max="9475" width="9.42578125" style="7" bestFit="1" customWidth="1"/>
    <col min="9476" max="9476" width="12.28515625" style="7" customWidth="1"/>
    <col min="9477" max="9477" width="10.28515625" style="7" customWidth="1"/>
    <col min="9478" max="9478" width="6" style="7" customWidth="1"/>
    <col min="9479" max="9479" width="8.140625" style="7" customWidth="1"/>
    <col min="9480" max="9480" width="7" style="7" customWidth="1"/>
    <col min="9481" max="9482" width="6" style="7" customWidth="1"/>
    <col min="9483" max="9483" width="6.140625" style="7" customWidth="1"/>
    <col min="9484" max="9484" width="7.140625" style="7" customWidth="1"/>
    <col min="9485" max="9485" width="6.7109375" style="7" customWidth="1"/>
    <col min="9486" max="9486" width="7.140625" style="7" customWidth="1"/>
    <col min="9487" max="9487" width="6.42578125" style="7" customWidth="1"/>
    <col min="9488" max="9488" width="9.140625" style="7"/>
    <col min="9489" max="9489" width="10" style="7" customWidth="1"/>
    <col min="9490" max="9490" width="9.85546875" style="7" bestFit="1" customWidth="1"/>
    <col min="9491" max="9491" width="8.42578125" style="7" customWidth="1"/>
    <col min="9492" max="9492" width="9.42578125" style="7" customWidth="1"/>
    <col min="9493" max="9493" width="8.42578125" style="7" customWidth="1"/>
    <col min="9494" max="9497" width="8.85546875" style="7" customWidth="1"/>
    <col min="9498" max="9498" width="10.85546875" style="7" customWidth="1"/>
    <col min="9499" max="9499" width="9" style="7" customWidth="1"/>
    <col min="9500" max="9500" width="8.85546875" style="7" customWidth="1"/>
    <col min="9501" max="9501" width="10" style="7" customWidth="1"/>
    <col min="9502" max="9503" width="12.140625" style="7" customWidth="1"/>
    <col min="9504" max="9504" width="12" style="7" customWidth="1"/>
    <col min="9505" max="9505" width="10.140625" style="7" customWidth="1"/>
    <col min="9506" max="9506" width="10.85546875" style="7" bestFit="1" customWidth="1"/>
    <col min="9507" max="9728" width="9.140625" style="7"/>
    <col min="9729" max="9729" width="2" style="7" customWidth="1"/>
    <col min="9730" max="9730" width="4.5703125" style="7" customWidth="1"/>
    <col min="9731" max="9731" width="9.42578125" style="7" bestFit="1" customWidth="1"/>
    <col min="9732" max="9732" width="12.28515625" style="7" customWidth="1"/>
    <col min="9733" max="9733" width="10.28515625" style="7" customWidth="1"/>
    <col min="9734" max="9734" width="6" style="7" customWidth="1"/>
    <col min="9735" max="9735" width="8.140625" style="7" customWidth="1"/>
    <col min="9736" max="9736" width="7" style="7" customWidth="1"/>
    <col min="9737" max="9738" width="6" style="7" customWidth="1"/>
    <col min="9739" max="9739" width="6.140625" style="7" customWidth="1"/>
    <col min="9740" max="9740" width="7.140625" style="7" customWidth="1"/>
    <col min="9741" max="9741" width="6.7109375" style="7" customWidth="1"/>
    <col min="9742" max="9742" width="7.140625" style="7" customWidth="1"/>
    <col min="9743" max="9743" width="6.42578125" style="7" customWidth="1"/>
    <col min="9744" max="9744" width="9.140625" style="7"/>
    <col min="9745" max="9745" width="10" style="7" customWidth="1"/>
    <col min="9746" max="9746" width="9.85546875" style="7" bestFit="1" customWidth="1"/>
    <col min="9747" max="9747" width="8.42578125" style="7" customWidth="1"/>
    <col min="9748" max="9748" width="9.42578125" style="7" customWidth="1"/>
    <col min="9749" max="9749" width="8.42578125" style="7" customWidth="1"/>
    <col min="9750" max="9753" width="8.85546875" style="7" customWidth="1"/>
    <col min="9754" max="9754" width="10.85546875" style="7" customWidth="1"/>
    <col min="9755" max="9755" width="9" style="7" customWidth="1"/>
    <col min="9756" max="9756" width="8.85546875" style="7" customWidth="1"/>
    <col min="9757" max="9757" width="10" style="7" customWidth="1"/>
    <col min="9758" max="9759" width="12.140625" style="7" customWidth="1"/>
    <col min="9760" max="9760" width="12" style="7" customWidth="1"/>
    <col min="9761" max="9761" width="10.140625" style="7" customWidth="1"/>
    <col min="9762" max="9762" width="10.85546875" style="7" bestFit="1" customWidth="1"/>
    <col min="9763" max="9984" width="9.140625" style="7"/>
    <col min="9985" max="9985" width="2" style="7" customWidth="1"/>
    <col min="9986" max="9986" width="4.5703125" style="7" customWidth="1"/>
    <col min="9987" max="9987" width="9.42578125" style="7" bestFit="1" customWidth="1"/>
    <col min="9988" max="9988" width="12.28515625" style="7" customWidth="1"/>
    <col min="9989" max="9989" width="10.28515625" style="7" customWidth="1"/>
    <col min="9990" max="9990" width="6" style="7" customWidth="1"/>
    <col min="9991" max="9991" width="8.140625" style="7" customWidth="1"/>
    <col min="9992" max="9992" width="7" style="7" customWidth="1"/>
    <col min="9993" max="9994" width="6" style="7" customWidth="1"/>
    <col min="9995" max="9995" width="6.140625" style="7" customWidth="1"/>
    <col min="9996" max="9996" width="7.140625" style="7" customWidth="1"/>
    <col min="9997" max="9997" width="6.7109375" style="7" customWidth="1"/>
    <col min="9998" max="9998" width="7.140625" style="7" customWidth="1"/>
    <col min="9999" max="9999" width="6.42578125" style="7" customWidth="1"/>
    <col min="10000" max="10000" width="9.140625" style="7"/>
    <col min="10001" max="10001" width="10" style="7" customWidth="1"/>
    <col min="10002" max="10002" width="9.85546875" style="7" bestFit="1" customWidth="1"/>
    <col min="10003" max="10003" width="8.42578125" style="7" customWidth="1"/>
    <col min="10004" max="10004" width="9.42578125" style="7" customWidth="1"/>
    <col min="10005" max="10005" width="8.42578125" style="7" customWidth="1"/>
    <col min="10006" max="10009" width="8.85546875" style="7" customWidth="1"/>
    <col min="10010" max="10010" width="10.85546875" style="7" customWidth="1"/>
    <col min="10011" max="10011" width="9" style="7" customWidth="1"/>
    <col min="10012" max="10012" width="8.85546875" style="7" customWidth="1"/>
    <col min="10013" max="10013" width="10" style="7" customWidth="1"/>
    <col min="10014" max="10015" width="12.140625" style="7" customWidth="1"/>
    <col min="10016" max="10016" width="12" style="7" customWidth="1"/>
    <col min="10017" max="10017" width="10.140625" style="7" customWidth="1"/>
    <col min="10018" max="10018" width="10.85546875" style="7" bestFit="1" customWidth="1"/>
    <col min="10019" max="10240" width="9.140625" style="7"/>
    <col min="10241" max="10241" width="2" style="7" customWidth="1"/>
    <col min="10242" max="10242" width="4.5703125" style="7" customWidth="1"/>
    <col min="10243" max="10243" width="9.42578125" style="7" bestFit="1" customWidth="1"/>
    <col min="10244" max="10244" width="12.28515625" style="7" customWidth="1"/>
    <col min="10245" max="10245" width="10.28515625" style="7" customWidth="1"/>
    <col min="10246" max="10246" width="6" style="7" customWidth="1"/>
    <col min="10247" max="10247" width="8.140625" style="7" customWidth="1"/>
    <col min="10248" max="10248" width="7" style="7" customWidth="1"/>
    <col min="10249" max="10250" width="6" style="7" customWidth="1"/>
    <col min="10251" max="10251" width="6.140625" style="7" customWidth="1"/>
    <col min="10252" max="10252" width="7.140625" style="7" customWidth="1"/>
    <col min="10253" max="10253" width="6.7109375" style="7" customWidth="1"/>
    <col min="10254" max="10254" width="7.140625" style="7" customWidth="1"/>
    <col min="10255" max="10255" width="6.42578125" style="7" customWidth="1"/>
    <col min="10256" max="10256" width="9.140625" style="7"/>
    <col min="10257" max="10257" width="10" style="7" customWidth="1"/>
    <col min="10258" max="10258" width="9.85546875" style="7" bestFit="1" customWidth="1"/>
    <col min="10259" max="10259" width="8.42578125" style="7" customWidth="1"/>
    <col min="10260" max="10260" width="9.42578125" style="7" customWidth="1"/>
    <col min="10261" max="10261" width="8.42578125" style="7" customWidth="1"/>
    <col min="10262" max="10265" width="8.85546875" style="7" customWidth="1"/>
    <col min="10266" max="10266" width="10.85546875" style="7" customWidth="1"/>
    <col min="10267" max="10267" width="9" style="7" customWidth="1"/>
    <col min="10268" max="10268" width="8.85546875" style="7" customWidth="1"/>
    <col min="10269" max="10269" width="10" style="7" customWidth="1"/>
    <col min="10270" max="10271" width="12.140625" style="7" customWidth="1"/>
    <col min="10272" max="10272" width="12" style="7" customWidth="1"/>
    <col min="10273" max="10273" width="10.140625" style="7" customWidth="1"/>
    <col min="10274" max="10274" width="10.85546875" style="7" bestFit="1" customWidth="1"/>
    <col min="10275" max="10496" width="9.140625" style="7"/>
    <col min="10497" max="10497" width="2" style="7" customWidth="1"/>
    <col min="10498" max="10498" width="4.5703125" style="7" customWidth="1"/>
    <col min="10499" max="10499" width="9.42578125" style="7" bestFit="1" customWidth="1"/>
    <col min="10500" max="10500" width="12.28515625" style="7" customWidth="1"/>
    <col min="10501" max="10501" width="10.28515625" style="7" customWidth="1"/>
    <col min="10502" max="10502" width="6" style="7" customWidth="1"/>
    <col min="10503" max="10503" width="8.140625" style="7" customWidth="1"/>
    <col min="10504" max="10504" width="7" style="7" customWidth="1"/>
    <col min="10505" max="10506" width="6" style="7" customWidth="1"/>
    <col min="10507" max="10507" width="6.140625" style="7" customWidth="1"/>
    <col min="10508" max="10508" width="7.140625" style="7" customWidth="1"/>
    <col min="10509" max="10509" width="6.7109375" style="7" customWidth="1"/>
    <col min="10510" max="10510" width="7.140625" style="7" customWidth="1"/>
    <col min="10511" max="10511" width="6.42578125" style="7" customWidth="1"/>
    <col min="10512" max="10512" width="9.140625" style="7"/>
    <col min="10513" max="10513" width="10" style="7" customWidth="1"/>
    <col min="10514" max="10514" width="9.85546875" style="7" bestFit="1" customWidth="1"/>
    <col min="10515" max="10515" width="8.42578125" style="7" customWidth="1"/>
    <col min="10516" max="10516" width="9.42578125" style="7" customWidth="1"/>
    <col min="10517" max="10517" width="8.42578125" style="7" customWidth="1"/>
    <col min="10518" max="10521" width="8.85546875" style="7" customWidth="1"/>
    <col min="10522" max="10522" width="10.85546875" style="7" customWidth="1"/>
    <col min="10523" max="10523" width="9" style="7" customWidth="1"/>
    <col min="10524" max="10524" width="8.85546875" style="7" customWidth="1"/>
    <col min="10525" max="10525" width="10" style="7" customWidth="1"/>
    <col min="10526" max="10527" width="12.140625" style="7" customWidth="1"/>
    <col min="10528" max="10528" width="12" style="7" customWidth="1"/>
    <col min="10529" max="10529" width="10.140625" style="7" customWidth="1"/>
    <col min="10530" max="10530" width="10.85546875" style="7" bestFit="1" customWidth="1"/>
    <col min="10531" max="10752" width="9.140625" style="7"/>
    <col min="10753" max="10753" width="2" style="7" customWidth="1"/>
    <col min="10754" max="10754" width="4.5703125" style="7" customWidth="1"/>
    <col min="10755" max="10755" width="9.42578125" style="7" bestFit="1" customWidth="1"/>
    <col min="10756" max="10756" width="12.28515625" style="7" customWidth="1"/>
    <col min="10757" max="10757" width="10.28515625" style="7" customWidth="1"/>
    <col min="10758" max="10758" width="6" style="7" customWidth="1"/>
    <col min="10759" max="10759" width="8.140625" style="7" customWidth="1"/>
    <col min="10760" max="10760" width="7" style="7" customWidth="1"/>
    <col min="10761" max="10762" width="6" style="7" customWidth="1"/>
    <col min="10763" max="10763" width="6.140625" style="7" customWidth="1"/>
    <col min="10764" max="10764" width="7.140625" style="7" customWidth="1"/>
    <col min="10765" max="10765" width="6.7109375" style="7" customWidth="1"/>
    <col min="10766" max="10766" width="7.140625" style="7" customWidth="1"/>
    <col min="10767" max="10767" width="6.42578125" style="7" customWidth="1"/>
    <col min="10768" max="10768" width="9.140625" style="7"/>
    <col min="10769" max="10769" width="10" style="7" customWidth="1"/>
    <col min="10770" max="10770" width="9.85546875" style="7" bestFit="1" customWidth="1"/>
    <col min="10771" max="10771" width="8.42578125" style="7" customWidth="1"/>
    <col min="10772" max="10772" width="9.42578125" style="7" customWidth="1"/>
    <col min="10773" max="10773" width="8.42578125" style="7" customWidth="1"/>
    <col min="10774" max="10777" width="8.85546875" style="7" customWidth="1"/>
    <col min="10778" max="10778" width="10.85546875" style="7" customWidth="1"/>
    <col min="10779" max="10779" width="9" style="7" customWidth="1"/>
    <col min="10780" max="10780" width="8.85546875" style="7" customWidth="1"/>
    <col min="10781" max="10781" width="10" style="7" customWidth="1"/>
    <col min="10782" max="10783" width="12.140625" style="7" customWidth="1"/>
    <col min="10784" max="10784" width="12" style="7" customWidth="1"/>
    <col min="10785" max="10785" width="10.140625" style="7" customWidth="1"/>
    <col min="10786" max="10786" width="10.85546875" style="7" bestFit="1" customWidth="1"/>
    <col min="10787" max="11008" width="9.140625" style="7"/>
    <col min="11009" max="11009" width="2" style="7" customWidth="1"/>
    <col min="11010" max="11010" width="4.5703125" style="7" customWidth="1"/>
    <col min="11011" max="11011" width="9.42578125" style="7" bestFit="1" customWidth="1"/>
    <col min="11012" max="11012" width="12.28515625" style="7" customWidth="1"/>
    <col min="11013" max="11013" width="10.28515625" style="7" customWidth="1"/>
    <col min="11014" max="11014" width="6" style="7" customWidth="1"/>
    <col min="11015" max="11015" width="8.140625" style="7" customWidth="1"/>
    <col min="11016" max="11016" width="7" style="7" customWidth="1"/>
    <col min="11017" max="11018" width="6" style="7" customWidth="1"/>
    <col min="11019" max="11019" width="6.140625" style="7" customWidth="1"/>
    <col min="11020" max="11020" width="7.140625" style="7" customWidth="1"/>
    <col min="11021" max="11021" width="6.7109375" style="7" customWidth="1"/>
    <col min="11022" max="11022" width="7.140625" style="7" customWidth="1"/>
    <col min="11023" max="11023" width="6.42578125" style="7" customWidth="1"/>
    <col min="11024" max="11024" width="9.140625" style="7"/>
    <col min="11025" max="11025" width="10" style="7" customWidth="1"/>
    <col min="11026" max="11026" width="9.85546875" style="7" bestFit="1" customWidth="1"/>
    <col min="11027" max="11027" width="8.42578125" style="7" customWidth="1"/>
    <col min="11028" max="11028" width="9.42578125" style="7" customWidth="1"/>
    <col min="11029" max="11029" width="8.42578125" style="7" customWidth="1"/>
    <col min="11030" max="11033" width="8.85546875" style="7" customWidth="1"/>
    <col min="11034" max="11034" width="10.85546875" style="7" customWidth="1"/>
    <col min="11035" max="11035" width="9" style="7" customWidth="1"/>
    <col min="11036" max="11036" width="8.85546875" style="7" customWidth="1"/>
    <col min="11037" max="11037" width="10" style="7" customWidth="1"/>
    <col min="11038" max="11039" width="12.140625" style="7" customWidth="1"/>
    <col min="11040" max="11040" width="12" style="7" customWidth="1"/>
    <col min="11041" max="11041" width="10.140625" style="7" customWidth="1"/>
    <col min="11042" max="11042" width="10.85546875" style="7" bestFit="1" customWidth="1"/>
    <col min="11043" max="11264" width="9.140625" style="7"/>
    <col min="11265" max="11265" width="2" style="7" customWidth="1"/>
    <col min="11266" max="11266" width="4.5703125" style="7" customWidth="1"/>
    <col min="11267" max="11267" width="9.42578125" style="7" bestFit="1" customWidth="1"/>
    <col min="11268" max="11268" width="12.28515625" style="7" customWidth="1"/>
    <col min="11269" max="11269" width="10.28515625" style="7" customWidth="1"/>
    <col min="11270" max="11270" width="6" style="7" customWidth="1"/>
    <col min="11271" max="11271" width="8.140625" style="7" customWidth="1"/>
    <col min="11272" max="11272" width="7" style="7" customWidth="1"/>
    <col min="11273" max="11274" width="6" style="7" customWidth="1"/>
    <col min="11275" max="11275" width="6.140625" style="7" customWidth="1"/>
    <col min="11276" max="11276" width="7.140625" style="7" customWidth="1"/>
    <col min="11277" max="11277" width="6.7109375" style="7" customWidth="1"/>
    <col min="11278" max="11278" width="7.140625" style="7" customWidth="1"/>
    <col min="11279" max="11279" width="6.42578125" style="7" customWidth="1"/>
    <col min="11280" max="11280" width="9.140625" style="7"/>
    <col min="11281" max="11281" width="10" style="7" customWidth="1"/>
    <col min="11282" max="11282" width="9.85546875" style="7" bestFit="1" customWidth="1"/>
    <col min="11283" max="11283" width="8.42578125" style="7" customWidth="1"/>
    <col min="11284" max="11284" width="9.42578125" style="7" customWidth="1"/>
    <col min="11285" max="11285" width="8.42578125" style="7" customWidth="1"/>
    <col min="11286" max="11289" width="8.85546875" style="7" customWidth="1"/>
    <col min="11290" max="11290" width="10.85546875" style="7" customWidth="1"/>
    <col min="11291" max="11291" width="9" style="7" customWidth="1"/>
    <col min="11292" max="11292" width="8.85546875" style="7" customWidth="1"/>
    <col min="11293" max="11293" width="10" style="7" customWidth="1"/>
    <col min="11294" max="11295" width="12.140625" style="7" customWidth="1"/>
    <col min="11296" max="11296" width="12" style="7" customWidth="1"/>
    <col min="11297" max="11297" width="10.140625" style="7" customWidth="1"/>
    <col min="11298" max="11298" width="10.85546875" style="7" bestFit="1" customWidth="1"/>
    <col min="11299" max="11520" width="9.140625" style="7"/>
    <col min="11521" max="11521" width="2" style="7" customWidth="1"/>
    <col min="11522" max="11522" width="4.5703125" style="7" customWidth="1"/>
    <col min="11523" max="11523" width="9.42578125" style="7" bestFit="1" customWidth="1"/>
    <col min="11524" max="11524" width="12.28515625" style="7" customWidth="1"/>
    <col min="11525" max="11525" width="10.28515625" style="7" customWidth="1"/>
    <col min="11526" max="11526" width="6" style="7" customWidth="1"/>
    <col min="11527" max="11527" width="8.140625" style="7" customWidth="1"/>
    <col min="11528" max="11528" width="7" style="7" customWidth="1"/>
    <col min="11529" max="11530" width="6" style="7" customWidth="1"/>
    <col min="11531" max="11531" width="6.140625" style="7" customWidth="1"/>
    <col min="11532" max="11532" width="7.140625" style="7" customWidth="1"/>
    <col min="11533" max="11533" width="6.7109375" style="7" customWidth="1"/>
    <col min="11534" max="11534" width="7.140625" style="7" customWidth="1"/>
    <col min="11535" max="11535" width="6.42578125" style="7" customWidth="1"/>
    <col min="11536" max="11536" width="9.140625" style="7"/>
    <col min="11537" max="11537" width="10" style="7" customWidth="1"/>
    <col min="11538" max="11538" width="9.85546875" style="7" bestFit="1" customWidth="1"/>
    <col min="11539" max="11539" width="8.42578125" style="7" customWidth="1"/>
    <col min="11540" max="11540" width="9.42578125" style="7" customWidth="1"/>
    <col min="11541" max="11541" width="8.42578125" style="7" customWidth="1"/>
    <col min="11542" max="11545" width="8.85546875" style="7" customWidth="1"/>
    <col min="11546" max="11546" width="10.85546875" style="7" customWidth="1"/>
    <col min="11547" max="11547" width="9" style="7" customWidth="1"/>
    <col min="11548" max="11548" width="8.85546875" style="7" customWidth="1"/>
    <col min="11549" max="11549" width="10" style="7" customWidth="1"/>
    <col min="11550" max="11551" width="12.140625" style="7" customWidth="1"/>
    <col min="11552" max="11552" width="12" style="7" customWidth="1"/>
    <col min="11553" max="11553" width="10.140625" style="7" customWidth="1"/>
    <col min="11554" max="11554" width="10.85546875" style="7" bestFit="1" customWidth="1"/>
    <col min="11555" max="11776" width="9.140625" style="7"/>
    <col min="11777" max="11777" width="2" style="7" customWidth="1"/>
    <col min="11778" max="11778" width="4.5703125" style="7" customWidth="1"/>
    <col min="11779" max="11779" width="9.42578125" style="7" bestFit="1" customWidth="1"/>
    <col min="11780" max="11780" width="12.28515625" style="7" customWidth="1"/>
    <col min="11781" max="11781" width="10.28515625" style="7" customWidth="1"/>
    <col min="11782" max="11782" width="6" style="7" customWidth="1"/>
    <col min="11783" max="11783" width="8.140625" style="7" customWidth="1"/>
    <col min="11784" max="11784" width="7" style="7" customWidth="1"/>
    <col min="11785" max="11786" width="6" style="7" customWidth="1"/>
    <col min="11787" max="11787" width="6.140625" style="7" customWidth="1"/>
    <col min="11788" max="11788" width="7.140625" style="7" customWidth="1"/>
    <col min="11789" max="11789" width="6.7109375" style="7" customWidth="1"/>
    <col min="11790" max="11790" width="7.140625" style="7" customWidth="1"/>
    <col min="11791" max="11791" width="6.42578125" style="7" customWidth="1"/>
    <col min="11792" max="11792" width="9.140625" style="7"/>
    <col min="11793" max="11793" width="10" style="7" customWidth="1"/>
    <col min="11794" max="11794" width="9.85546875" style="7" bestFit="1" customWidth="1"/>
    <col min="11795" max="11795" width="8.42578125" style="7" customWidth="1"/>
    <col min="11796" max="11796" width="9.42578125" style="7" customWidth="1"/>
    <col min="11797" max="11797" width="8.42578125" style="7" customWidth="1"/>
    <col min="11798" max="11801" width="8.85546875" style="7" customWidth="1"/>
    <col min="11802" max="11802" width="10.85546875" style="7" customWidth="1"/>
    <col min="11803" max="11803" width="9" style="7" customWidth="1"/>
    <col min="11804" max="11804" width="8.85546875" style="7" customWidth="1"/>
    <col min="11805" max="11805" width="10" style="7" customWidth="1"/>
    <col min="11806" max="11807" width="12.140625" style="7" customWidth="1"/>
    <col min="11808" max="11808" width="12" style="7" customWidth="1"/>
    <col min="11809" max="11809" width="10.140625" style="7" customWidth="1"/>
    <col min="11810" max="11810" width="10.85546875" style="7" bestFit="1" customWidth="1"/>
    <col min="11811" max="12032" width="9.140625" style="7"/>
    <col min="12033" max="12033" width="2" style="7" customWidth="1"/>
    <col min="12034" max="12034" width="4.5703125" style="7" customWidth="1"/>
    <col min="12035" max="12035" width="9.42578125" style="7" bestFit="1" customWidth="1"/>
    <col min="12036" max="12036" width="12.28515625" style="7" customWidth="1"/>
    <col min="12037" max="12037" width="10.28515625" style="7" customWidth="1"/>
    <col min="12038" max="12038" width="6" style="7" customWidth="1"/>
    <col min="12039" max="12039" width="8.140625" style="7" customWidth="1"/>
    <col min="12040" max="12040" width="7" style="7" customWidth="1"/>
    <col min="12041" max="12042" width="6" style="7" customWidth="1"/>
    <col min="12043" max="12043" width="6.140625" style="7" customWidth="1"/>
    <col min="12044" max="12044" width="7.140625" style="7" customWidth="1"/>
    <col min="12045" max="12045" width="6.7109375" style="7" customWidth="1"/>
    <col min="12046" max="12046" width="7.140625" style="7" customWidth="1"/>
    <col min="12047" max="12047" width="6.42578125" style="7" customWidth="1"/>
    <col min="12048" max="12048" width="9.140625" style="7"/>
    <col min="12049" max="12049" width="10" style="7" customWidth="1"/>
    <col min="12050" max="12050" width="9.85546875" style="7" bestFit="1" customWidth="1"/>
    <col min="12051" max="12051" width="8.42578125" style="7" customWidth="1"/>
    <col min="12052" max="12052" width="9.42578125" style="7" customWidth="1"/>
    <col min="12053" max="12053" width="8.42578125" style="7" customWidth="1"/>
    <col min="12054" max="12057" width="8.85546875" style="7" customWidth="1"/>
    <col min="12058" max="12058" width="10.85546875" style="7" customWidth="1"/>
    <col min="12059" max="12059" width="9" style="7" customWidth="1"/>
    <col min="12060" max="12060" width="8.85546875" style="7" customWidth="1"/>
    <col min="12061" max="12061" width="10" style="7" customWidth="1"/>
    <col min="12062" max="12063" width="12.140625" style="7" customWidth="1"/>
    <col min="12064" max="12064" width="12" style="7" customWidth="1"/>
    <col min="12065" max="12065" width="10.140625" style="7" customWidth="1"/>
    <col min="12066" max="12066" width="10.85546875" style="7" bestFit="1" customWidth="1"/>
    <col min="12067" max="12288" width="9.140625" style="7"/>
    <col min="12289" max="12289" width="2" style="7" customWidth="1"/>
    <col min="12290" max="12290" width="4.5703125" style="7" customWidth="1"/>
    <col min="12291" max="12291" width="9.42578125" style="7" bestFit="1" customWidth="1"/>
    <col min="12292" max="12292" width="12.28515625" style="7" customWidth="1"/>
    <col min="12293" max="12293" width="10.28515625" style="7" customWidth="1"/>
    <col min="12294" max="12294" width="6" style="7" customWidth="1"/>
    <col min="12295" max="12295" width="8.140625" style="7" customWidth="1"/>
    <col min="12296" max="12296" width="7" style="7" customWidth="1"/>
    <col min="12297" max="12298" width="6" style="7" customWidth="1"/>
    <col min="12299" max="12299" width="6.140625" style="7" customWidth="1"/>
    <col min="12300" max="12300" width="7.140625" style="7" customWidth="1"/>
    <col min="12301" max="12301" width="6.7109375" style="7" customWidth="1"/>
    <col min="12302" max="12302" width="7.140625" style="7" customWidth="1"/>
    <col min="12303" max="12303" width="6.42578125" style="7" customWidth="1"/>
    <col min="12304" max="12304" width="9.140625" style="7"/>
    <col min="12305" max="12305" width="10" style="7" customWidth="1"/>
    <col min="12306" max="12306" width="9.85546875" style="7" bestFit="1" customWidth="1"/>
    <col min="12307" max="12307" width="8.42578125" style="7" customWidth="1"/>
    <col min="12308" max="12308" width="9.42578125" style="7" customWidth="1"/>
    <col min="12309" max="12309" width="8.42578125" style="7" customWidth="1"/>
    <col min="12310" max="12313" width="8.85546875" style="7" customWidth="1"/>
    <col min="12314" max="12314" width="10.85546875" style="7" customWidth="1"/>
    <col min="12315" max="12315" width="9" style="7" customWidth="1"/>
    <col min="12316" max="12316" width="8.85546875" style="7" customWidth="1"/>
    <col min="12317" max="12317" width="10" style="7" customWidth="1"/>
    <col min="12318" max="12319" width="12.140625" style="7" customWidth="1"/>
    <col min="12320" max="12320" width="12" style="7" customWidth="1"/>
    <col min="12321" max="12321" width="10.140625" style="7" customWidth="1"/>
    <col min="12322" max="12322" width="10.85546875" style="7" bestFit="1" customWidth="1"/>
    <col min="12323" max="12544" width="9.140625" style="7"/>
    <col min="12545" max="12545" width="2" style="7" customWidth="1"/>
    <col min="12546" max="12546" width="4.5703125" style="7" customWidth="1"/>
    <col min="12547" max="12547" width="9.42578125" style="7" bestFit="1" customWidth="1"/>
    <col min="12548" max="12548" width="12.28515625" style="7" customWidth="1"/>
    <col min="12549" max="12549" width="10.28515625" style="7" customWidth="1"/>
    <col min="12550" max="12550" width="6" style="7" customWidth="1"/>
    <col min="12551" max="12551" width="8.140625" style="7" customWidth="1"/>
    <col min="12552" max="12552" width="7" style="7" customWidth="1"/>
    <col min="12553" max="12554" width="6" style="7" customWidth="1"/>
    <col min="12555" max="12555" width="6.140625" style="7" customWidth="1"/>
    <col min="12556" max="12556" width="7.140625" style="7" customWidth="1"/>
    <col min="12557" max="12557" width="6.7109375" style="7" customWidth="1"/>
    <col min="12558" max="12558" width="7.140625" style="7" customWidth="1"/>
    <col min="12559" max="12559" width="6.42578125" style="7" customWidth="1"/>
    <col min="12560" max="12560" width="9.140625" style="7"/>
    <col min="12561" max="12561" width="10" style="7" customWidth="1"/>
    <col min="12562" max="12562" width="9.85546875" style="7" bestFit="1" customWidth="1"/>
    <col min="12563" max="12563" width="8.42578125" style="7" customWidth="1"/>
    <col min="12564" max="12564" width="9.42578125" style="7" customWidth="1"/>
    <col min="12565" max="12565" width="8.42578125" style="7" customWidth="1"/>
    <col min="12566" max="12569" width="8.85546875" style="7" customWidth="1"/>
    <col min="12570" max="12570" width="10.85546875" style="7" customWidth="1"/>
    <col min="12571" max="12571" width="9" style="7" customWidth="1"/>
    <col min="12572" max="12572" width="8.85546875" style="7" customWidth="1"/>
    <col min="12573" max="12573" width="10" style="7" customWidth="1"/>
    <col min="12574" max="12575" width="12.140625" style="7" customWidth="1"/>
    <col min="12576" max="12576" width="12" style="7" customWidth="1"/>
    <col min="12577" max="12577" width="10.140625" style="7" customWidth="1"/>
    <col min="12578" max="12578" width="10.85546875" style="7" bestFit="1" customWidth="1"/>
    <col min="12579" max="12800" width="9.140625" style="7"/>
    <col min="12801" max="12801" width="2" style="7" customWidth="1"/>
    <col min="12802" max="12802" width="4.5703125" style="7" customWidth="1"/>
    <col min="12803" max="12803" width="9.42578125" style="7" bestFit="1" customWidth="1"/>
    <col min="12804" max="12804" width="12.28515625" style="7" customWidth="1"/>
    <col min="12805" max="12805" width="10.28515625" style="7" customWidth="1"/>
    <col min="12806" max="12806" width="6" style="7" customWidth="1"/>
    <col min="12807" max="12807" width="8.140625" style="7" customWidth="1"/>
    <col min="12808" max="12808" width="7" style="7" customWidth="1"/>
    <col min="12809" max="12810" width="6" style="7" customWidth="1"/>
    <col min="12811" max="12811" width="6.140625" style="7" customWidth="1"/>
    <col min="12812" max="12812" width="7.140625" style="7" customWidth="1"/>
    <col min="12813" max="12813" width="6.7109375" style="7" customWidth="1"/>
    <col min="12814" max="12814" width="7.140625" style="7" customWidth="1"/>
    <col min="12815" max="12815" width="6.42578125" style="7" customWidth="1"/>
    <col min="12816" max="12816" width="9.140625" style="7"/>
    <col min="12817" max="12817" width="10" style="7" customWidth="1"/>
    <col min="12818" max="12818" width="9.85546875" style="7" bestFit="1" customWidth="1"/>
    <col min="12819" max="12819" width="8.42578125" style="7" customWidth="1"/>
    <col min="12820" max="12820" width="9.42578125" style="7" customWidth="1"/>
    <col min="12821" max="12821" width="8.42578125" style="7" customWidth="1"/>
    <col min="12822" max="12825" width="8.85546875" style="7" customWidth="1"/>
    <col min="12826" max="12826" width="10.85546875" style="7" customWidth="1"/>
    <col min="12827" max="12827" width="9" style="7" customWidth="1"/>
    <col min="12828" max="12828" width="8.85546875" style="7" customWidth="1"/>
    <col min="12829" max="12829" width="10" style="7" customWidth="1"/>
    <col min="12830" max="12831" width="12.140625" style="7" customWidth="1"/>
    <col min="12832" max="12832" width="12" style="7" customWidth="1"/>
    <col min="12833" max="12833" width="10.140625" style="7" customWidth="1"/>
    <col min="12834" max="12834" width="10.85546875" style="7" bestFit="1" customWidth="1"/>
    <col min="12835" max="13056" width="9.140625" style="7"/>
    <col min="13057" max="13057" width="2" style="7" customWidth="1"/>
    <col min="13058" max="13058" width="4.5703125" style="7" customWidth="1"/>
    <col min="13059" max="13059" width="9.42578125" style="7" bestFit="1" customWidth="1"/>
    <col min="13060" max="13060" width="12.28515625" style="7" customWidth="1"/>
    <col min="13061" max="13061" width="10.28515625" style="7" customWidth="1"/>
    <col min="13062" max="13062" width="6" style="7" customWidth="1"/>
    <col min="13063" max="13063" width="8.140625" style="7" customWidth="1"/>
    <col min="13064" max="13064" width="7" style="7" customWidth="1"/>
    <col min="13065" max="13066" width="6" style="7" customWidth="1"/>
    <col min="13067" max="13067" width="6.140625" style="7" customWidth="1"/>
    <col min="13068" max="13068" width="7.140625" style="7" customWidth="1"/>
    <col min="13069" max="13069" width="6.7109375" style="7" customWidth="1"/>
    <col min="13070" max="13070" width="7.140625" style="7" customWidth="1"/>
    <col min="13071" max="13071" width="6.42578125" style="7" customWidth="1"/>
    <col min="13072" max="13072" width="9.140625" style="7"/>
    <col min="13073" max="13073" width="10" style="7" customWidth="1"/>
    <col min="13074" max="13074" width="9.85546875" style="7" bestFit="1" customWidth="1"/>
    <col min="13075" max="13075" width="8.42578125" style="7" customWidth="1"/>
    <col min="13076" max="13076" width="9.42578125" style="7" customWidth="1"/>
    <col min="13077" max="13077" width="8.42578125" style="7" customWidth="1"/>
    <col min="13078" max="13081" width="8.85546875" style="7" customWidth="1"/>
    <col min="13082" max="13082" width="10.85546875" style="7" customWidth="1"/>
    <col min="13083" max="13083" width="9" style="7" customWidth="1"/>
    <col min="13084" max="13084" width="8.85546875" style="7" customWidth="1"/>
    <col min="13085" max="13085" width="10" style="7" customWidth="1"/>
    <col min="13086" max="13087" width="12.140625" style="7" customWidth="1"/>
    <col min="13088" max="13088" width="12" style="7" customWidth="1"/>
    <col min="13089" max="13089" width="10.140625" style="7" customWidth="1"/>
    <col min="13090" max="13090" width="10.85546875" style="7" bestFit="1" customWidth="1"/>
    <col min="13091" max="13312" width="9.140625" style="7"/>
    <col min="13313" max="13313" width="2" style="7" customWidth="1"/>
    <col min="13314" max="13314" width="4.5703125" style="7" customWidth="1"/>
    <col min="13315" max="13315" width="9.42578125" style="7" bestFit="1" customWidth="1"/>
    <col min="13316" max="13316" width="12.28515625" style="7" customWidth="1"/>
    <col min="13317" max="13317" width="10.28515625" style="7" customWidth="1"/>
    <col min="13318" max="13318" width="6" style="7" customWidth="1"/>
    <col min="13319" max="13319" width="8.140625" style="7" customWidth="1"/>
    <col min="13320" max="13320" width="7" style="7" customWidth="1"/>
    <col min="13321" max="13322" width="6" style="7" customWidth="1"/>
    <col min="13323" max="13323" width="6.140625" style="7" customWidth="1"/>
    <col min="13324" max="13324" width="7.140625" style="7" customWidth="1"/>
    <col min="13325" max="13325" width="6.7109375" style="7" customWidth="1"/>
    <col min="13326" max="13326" width="7.140625" style="7" customWidth="1"/>
    <col min="13327" max="13327" width="6.42578125" style="7" customWidth="1"/>
    <col min="13328" max="13328" width="9.140625" style="7"/>
    <col min="13329" max="13329" width="10" style="7" customWidth="1"/>
    <col min="13330" max="13330" width="9.85546875" style="7" bestFit="1" customWidth="1"/>
    <col min="13331" max="13331" width="8.42578125" style="7" customWidth="1"/>
    <col min="13332" max="13332" width="9.42578125" style="7" customWidth="1"/>
    <col min="13333" max="13333" width="8.42578125" style="7" customWidth="1"/>
    <col min="13334" max="13337" width="8.85546875" style="7" customWidth="1"/>
    <col min="13338" max="13338" width="10.85546875" style="7" customWidth="1"/>
    <col min="13339" max="13339" width="9" style="7" customWidth="1"/>
    <col min="13340" max="13340" width="8.85546875" style="7" customWidth="1"/>
    <col min="13341" max="13341" width="10" style="7" customWidth="1"/>
    <col min="13342" max="13343" width="12.140625" style="7" customWidth="1"/>
    <col min="13344" max="13344" width="12" style="7" customWidth="1"/>
    <col min="13345" max="13345" width="10.140625" style="7" customWidth="1"/>
    <col min="13346" max="13346" width="10.85546875" style="7" bestFit="1" customWidth="1"/>
    <col min="13347" max="13568" width="9.140625" style="7"/>
    <col min="13569" max="13569" width="2" style="7" customWidth="1"/>
    <col min="13570" max="13570" width="4.5703125" style="7" customWidth="1"/>
    <col min="13571" max="13571" width="9.42578125" style="7" bestFit="1" customWidth="1"/>
    <col min="13572" max="13572" width="12.28515625" style="7" customWidth="1"/>
    <col min="13573" max="13573" width="10.28515625" style="7" customWidth="1"/>
    <col min="13574" max="13574" width="6" style="7" customWidth="1"/>
    <col min="13575" max="13575" width="8.140625" style="7" customWidth="1"/>
    <col min="13576" max="13576" width="7" style="7" customWidth="1"/>
    <col min="13577" max="13578" width="6" style="7" customWidth="1"/>
    <col min="13579" max="13579" width="6.140625" style="7" customWidth="1"/>
    <col min="13580" max="13580" width="7.140625" style="7" customWidth="1"/>
    <col min="13581" max="13581" width="6.7109375" style="7" customWidth="1"/>
    <col min="13582" max="13582" width="7.140625" style="7" customWidth="1"/>
    <col min="13583" max="13583" width="6.42578125" style="7" customWidth="1"/>
    <col min="13584" max="13584" width="9.140625" style="7"/>
    <col min="13585" max="13585" width="10" style="7" customWidth="1"/>
    <col min="13586" max="13586" width="9.85546875" style="7" bestFit="1" customWidth="1"/>
    <col min="13587" max="13587" width="8.42578125" style="7" customWidth="1"/>
    <col min="13588" max="13588" width="9.42578125" style="7" customWidth="1"/>
    <col min="13589" max="13589" width="8.42578125" style="7" customWidth="1"/>
    <col min="13590" max="13593" width="8.85546875" style="7" customWidth="1"/>
    <col min="13594" max="13594" width="10.85546875" style="7" customWidth="1"/>
    <col min="13595" max="13595" width="9" style="7" customWidth="1"/>
    <col min="13596" max="13596" width="8.85546875" style="7" customWidth="1"/>
    <col min="13597" max="13597" width="10" style="7" customWidth="1"/>
    <col min="13598" max="13599" width="12.140625" style="7" customWidth="1"/>
    <col min="13600" max="13600" width="12" style="7" customWidth="1"/>
    <col min="13601" max="13601" width="10.140625" style="7" customWidth="1"/>
    <col min="13602" max="13602" width="10.85546875" style="7" bestFit="1" customWidth="1"/>
    <col min="13603" max="13824" width="9.140625" style="7"/>
    <col min="13825" max="13825" width="2" style="7" customWidth="1"/>
    <col min="13826" max="13826" width="4.5703125" style="7" customWidth="1"/>
    <col min="13827" max="13827" width="9.42578125" style="7" bestFit="1" customWidth="1"/>
    <col min="13828" max="13828" width="12.28515625" style="7" customWidth="1"/>
    <col min="13829" max="13829" width="10.28515625" style="7" customWidth="1"/>
    <col min="13830" max="13830" width="6" style="7" customWidth="1"/>
    <col min="13831" max="13831" width="8.140625" style="7" customWidth="1"/>
    <col min="13832" max="13832" width="7" style="7" customWidth="1"/>
    <col min="13833" max="13834" width="6" style="7" customWidth="1"/>
    <col min="13835" max="13835" width="6.140625" style="7" customWidth="1"/>
    <col min="13836" max="13836" width="7.140625" style="7" customWidth="1"/>
    <col min="13837" max="13837" width="6.7109375" style="7" customWidth="1"/>
    <col min="13838" max="13838" width="7.140625" style="7" customWidth="1"/>
    <col min="13839" max="13839" width="6.42578125" style="7" customWidth="1"/>
    <col min="13840" max="13840" width="9.140625" style="7"/>
    <col min="13841" max="13841" width="10" style="7" customWidth="1"/>
    <col min="13842" max="13842" width="9.85546875" style="7" bestFit="1" customWidth="1"/>
    <col min="13843" max="13843" width="8.42578125" style="7" customWidth="1"/>
    <col min="13844" max="13844" width="9.42578125" style="7" customWidth="1"/>
    <col min="13845" max="13845" width="8.42578125" style="7" customWidth="1"/>
    <col min="13846" max="13849" width="8.85546875" style="7" customWidth="1"/>
    <col min="13850" max="13850" width="10.85546875" style="7" customWidth="1"/>
    <col min="13851" max="13851" width="9" style="7" customWidth="1"/>
    <col min="13852" max="13852" width="8.85546875" style="7" customWidth="1"/>
    <col min="13853" max="13853" width="10" style="7" customWidth="1"/>
    <col min="13854" max="13855" width="12.140625" style="7" customWidth="1"/>
    <col min="13856" max="13856" width="12" style="7" customWidth="1"/>
    <col min="13857" max="13857" width="10.140625" style="7" customWidth="1"/>
    <col min="13858" max="13858" width="10.85546875" style="7" bestFit="1" customWidth="1"/>
    <col min="13859" max="14080" width="9.140625" style="7"/>
    <col min="14081" max="14081" width="2" style="7" customWidth="1"/>
    <col min="14082" max="14082" width="4.5703125" style="7" customWidth="1"/>
    <col min="14083" max="14083" width="9.42578125" style="7" bestFit="1" customWidth="1"/>
    <col min="14084" max="14084" width="12.28515625" style="7" customWidth="1"/>
    <col min="14085" max="14085" width="10.28515625" style="7" customWidth="1"/>
    <col min="14086" max="14086" width="6" style="7" customWidth="1"/>
    <col min="14087" max="14087" width="8.140625" style="7" customWidth="1"/>
    <col min="14088" max="14088" width="7" style="7" customWidth="1"/>
    <col min="14089" max="14090" width="6" style="7" customWidth="1"/>
    <col min="14091" max="14091" width="6.140625" style="7" customWidth="1"/>
    <col min="14092" max="14092" width="7.140625" style="7" customWidth="1"/>
    <col min="14093" max="14093" width="6.7109375" style="7" customWidth="1"/>
    <col min="14094" max="14094" width="7.140625" style="7" customWidth="1"/>
    <col min="14095" max="14095" width="6.42578125" style="7" customWidth="1"/>
    <col min="14096" max="14096" width="9.140625" style="7"/>
    <col min="14097" max="14097" width="10" style="7" customWidth="1"/>
    <col min="14098" max="14098" width="9.85546875" style="7" bestFit="1" customWidth="1"/>
    <col min="14099" max="14099" width="8.42578125" style="7" customWidth="1"/>
    <col min="14100" max="14100" width="9.42578125" style="7" customWidth="1"/>
    <col min="14101" max="14101" width="8.42578125" style="7" customWidth="1"/>
    <col min="14102" max="14105" width="8.85546875" style="7" customWidth="1"/>
    <col min="14106" max="14106" width="10.85546875" style="7" customWidth="1"/>
    <col min="14107" max="14107" width="9" style="7" customWidth="1"/>
    <col min="14108" max="14108" width="8.85546875" style="7" customWidth="1"/>
    <col min="14109" max="14109" width="10" style="7" customWidth="1"/>
    <col min="14110" max="14111" width="12.140625" style="7" customWidth="1"/>
    <col min="14112" max="14112" width="12" style="7" customWidth="1"/>
    <col min="14113" max="14113" width="10.140625" style="7" customWidth="1"/>
    <col min="14114" max="14114" width="10.85546875" style="7" bestFit="1" customWidth="1"/>
    <col min="14115" max="14336" width="9.140625" style="7"/>
    <col min="14337" max="14337" width="2" style="7" customWidth="1"/>
    <col min="14338" max="14338" width="4.5703125" style="7" customWidth="1"/>
    <col min="14339" max="14339" width="9.42578125" style="7" bestFit="1" customWidth="1"/>
    <col min="14340" max="14340" width="12.28515625" style="7" customWidth="1"/>
    <col min="14341" max="14341" width="10.28515625" style="7" customWidth="1"/>
    <col min="14342" max="14342" width="6" style="7" customWidth="1"/>
    <col min="14343" max="14343" width="8.140625" style="7" customWidth="1"/>
    <col min="14344" max="14344" width="7" style="7" customWidth="1"/>
    <col min="14345" max="14346" width="6" style="7" customWidth="1"/>
    <col min="14347" max="14347" width="6.140625" style="7" customWidth="1"/>
    <col min="14348" max="14348" width="7.140625" style="7" customWidth="1"/>
    <col min="14349" max="14349" width="6.7109375" style="7" customWidth="1"/>
    <col min="14350" max="14350" width="7.140625" style="7" customWidth="1"/>
    <col min="14351" max="14351" width="6.42578125" style="7" customWidth="1"/>
    <col min="14352" max="14352" width="9.140625" style="7"/>
    <col min="14353" max="14353" width="10" style="7" customWidth="1"/>
    <col min="14354" max="14354" width="9.85546875" style="7" bestFit="1" customWidth="1"/>
    <col min="14355" max="14355" width="8.42578125" style="7" customWidth="1"/>
    <col min="14356" max="14356" width="9.42578125" style="7" customWidth="1"/>
    <col min="14357" max="14357" width="8.42578125" style="7" customWidth="1"/>
    <col min="14358" max="14361" width="8.85546875" style="7" customWidth="1"/>
    <col min="14362" max="14362" width="10.85546875" style="7" customWidth="1"/>
    <col min="14363" max="14363" width="9" style="7" customWidth="1"/>
    <col min="14364" max="14364" width="8.85546875" style="7" customWidth="1"/>
    <col min="14365" max="14365" width="10" style="7" customWidth="1"/>
    <col min="14366" max="14367" width="12.140625" style="7" customWidth="1"/>
    <col min="14368" max="14368" width="12" style="7" customWidth="1"/>
    <col min="14369" max="14369" width="10.140625" style="7" customWidth="1"/>
    <col min="14370" max="14370" width="10.85546875" style="7" bestFit="1" customWidth="1"/>
    <col min="14371" max="14592" width="9.140625" style="7"/>
    <col min="14593" max="14593" width="2" style="7" customWidth="1"/>
    <col min="14594" max="14594" width="4.5703125" style="7" customWidth="1"/>
    <col min="14595" max="14595" width="9.42578125" style="7" bestFit="1" customWidth="1"/>
    <col min="14596" max="14596" width="12.28515625" style="7" customWidth="1"/>
    <col min="14597" max="14597" width="10.28515625" style="7" customWidth="1"/>
    <col min="14598" max="14598" width="6" style="7" customWidth="1"/>
    <col min="14599" max="14599" width="8.140625" style="7" customWidth="1"/>
    <col min="14600" max="14600" width="7" style="7" customWidth="1"/>
    <col min="14601" max="14602" width="6" style="7" customWidth="1"/>
    <col min="14603" max="14603" width="6.140625" style="7" customWidth="1"/>
    <col min="14604" max="14604" width="7.140625" style="7" customWidth="1"/>
    <col min="14605" max="14605" width="6.7109375" style="7" customWidth="1"/>
    <col min="14606" max="14606" width="7.140625" style="7" customWidth="1"/>
    <col min="14607" max="14607" width="6.42578125" style="7" customWidth="1"/>
    <col min="14608" max="14608" width="9.140625" style="7"/>
    <col min="14609" max="14609" width="10" style="7" customWidth="1"/>
    <col min="14610" max="14610" width="9.85546875" style="7" bestFit="1" customWidth="1"/>
    <col min="14611" max="14611" width="8.42578125" style="7" customWidth="1"/>
    <col min="14612" max="14612" width="9.42578125" style="7" customWidth="1"/>
    <col min="14613" max="14613" width="8.42578125" style="7" customWidth="1"/>
    <col min="14614" max="14617" width="8.85546875" style="7" customWidth="1"/>
    <col min="14618" max="14618" width="10.85546875" style="7" customWidth="1"/>
    <col min="14619" max="14619" width="9" style="7" customWidth="1"/>
    <col min="14620" max="14620" width="8.85546875" style="7" customWidth="1"/>
    <col min="14621" max="14621" width="10" style="7" customWidth="1"/>
    <col min="14622" max="14623" width="12.140625" style="7" customWidth="1"/>
    <col min="14624" max="14624" width="12" style="7" customWidth="1"/>
    <col min="14625" max="14625" width="10.140625" style="7" customWidth="1"/>
    <col min="14626" max="14626" width="10.85546875" style="7" bestFit="1" customWidth="1"/>
    <col min="14627" max="14848" width="9.140625" style="7"/>
    <col min="14849" max="14849" width="2" style="7" customWidth="1"/>
    <col min="14850" max="14850" width="4.5703125" style="7" customWidth="1"/>
    <col min="14851" max="14851" width="9.42578125" style="7" bestFit="1" customWidth="1"/>
    <col min="14852" max="14852" width="12.28515625" style="7" customWidth="1"/>
    <col min="14853" max="14853" width="10.28515625" style="7" customWidth="1"/>
    <col min="14854" max="14854" width="6" style="7" customWidth="1"/>
    <col min="14855" max="14855" width="8.140625" style="7" customWidth="1"/>
    <col min="14856" max="14856" width="7" style="7" customWidth="1"/>
    <col min="14857" max="14858" width="6" style="7" customWidth="1"/>
    <col min="14859" max="14859" width="6.140625" style="7" customWidth="1"/>
    <col min="14860" max="14860" width="7.140625" style="7" customWidth="1"/>
    <col min="14861" max="14861" width="6.7109375" style="7" customWidth="1"/>
    <col min="14862" max="14862" width="7.140625" style="7" customWidth="1"/>
    <col min="14863" max="14863" width="6.42578125" style="7" customWidth="1"/>
    <col min="14864" max="14864" width="9.140625" style="7"/>
    <col min="14865" max="14865" width="10" style="7" customWidth="1"/>
    <col min="14866" max="14866" width="9.85546875" style="7" bestFit="1" customWidth="1"/>
    <col min="14867" max="14867" width="8.42578125" style="7" customWidth="1"/>
    <col min="14868" max="14868" width="9.42578125" style="7" customWidth="1"/>
    <col min="14869" max="14869" width="8.42578125" style="7" customWidth="1"/>
    <col min="14870" max="14873" width="8.85546875" style="7" customWidth="1"/>
    <col min="14874" max="14874" width="10.85546875" style="7" customWidth="1"/>
    <col min="14875" max="14875" width="9" style="7" customWidth="1"/>
    <col min="14876" max="14876" width="8.85546875" style="7" customWidth="1"/>
    <col min="14877" max="14877" width="10" style="7" customWidth="1"/>
    <col min="14878" max="14879" width="12.140625" style="7" customWidth="1"/>
    <col min="14880" max="14880" width="12" style="7" customWidth="1"/>
    <col min="14881" max="14881" width="10.140625" style="7" customWidth="1"/>
    <col min="14882" max="14882" width="10.85546875" style="7" bestFit="1" customWidth="1"/>
    <col min="14883" max="15104" width="9.140625" style="7"/>
    <col min="15105" max="15105" width="2" style="7" customWidth="1"/>
    <col min="15106" max="15106" width="4.5703125" style="7" customWidth="1"/>
    <col min="15107" max="15107" width="9.42578125" style="7" bestFit="1" customWidth="1"/>
    <col min="15108" max="15108" width="12.28515625" style="7" customWidth="1"/>
    <col min="15109" max="15109" width="10.28515625" style="7" customWidth="1"/>
    <col min="15110" max="15110" width="6" style="7" customWidth="1"/>
    <col min="15111" max="15111" width="8.140625" style="7" customWidth="1"/>
    <col min="15112" max="15112" width="7" style="7" customWidth="1"/>
    <col min="15113" max="15114" width="6" style="7" customWidth="1"/>
    <col min="15115" max="15115" width="6.140625" style="7" customWidth="1"/>
    <col min="15116" max="15116" width="7.140625" style="7" customWidth="1"/>
    <col min="15117" max="15117" width="6.7109375" style="7" customWidth="1"/>
    <col min="15118" max="15118" width="7.140625" style="7" customWidth="1"/>
    <col min="15119" max="15119" width="6.42578125" style="7" customWidth="1"/>
    <col min="15120" max="15120" width="9.140625" style="7"/>
    <col min="15121" max="15121" width="10" style="7" customWidth="1"/>
    <col min="15122" max="15122" width="9.85546875" style="7" bestFit="1" customWidth="1"/>
    <col min="15123" max="15123" width="8.42578125" style="7" customWidth="1"/>
    <col min="15124" max="15124" width="9.42578125" style="7" customWidth="1"/>
    <col min="15125" max="15125" width="8.42578125" style="7" customWidth="1"/>
    <col min="15126" max="15129" width="8.85546875" style="7" customWidth="1"/>
    <col min="15130" max="15130" width="10.85546875" style="7" customWidth="1"/>
    <col min="15131" max="15131" width="9" style="7" customWidth="1"/>
    <col min="15132" max="15132" width="8.85546875" style="7" customWidth="1"/>
    <col min="15133" max="15133" width="10" style="7" customWidth="1"/>
    <col min="15134" max="15135" width="12.140625" style="7" customWidth="1"/>
    <col min="15136" max="15136" width="12" style="7" customWidth="1"/>
    <col min="15137" max="15137" width="10.140625" style="7" customWidth="1"/>
    <col min="15138" max="15138" width="10.85546875" style="7" bestFit="1" customWidth="1"/>
    <col min="15139" max="15360" width="9.140625" style="7"/>
    <col min="15361" max="15361" width="2" style="7" customWidth="1"/>
    <col min="15362" max="15362" width="4.5703125" style="7" customWidth="1"/>
    <col min="15363" max="15363" width="9.42578125" style="7" bestFit="1" customWidth="1"/>
    <col min="15364" max="15364" width="12.28515625" style="7" customWidth="1"/>
    <col min="15365" max="15365" width="10.28515625" style="7" customWidth="1"/>
    <col min="15366" max="15366" width="6" style="7" customWidth="1"/>
    <col min="15367" max="15367" width="8.140625" style="7" customWidth="1"/>
    <col min="15368" max="15368" width="7" style="7" customWidth="1"/>
    <col min="15369" max="15370" width="6" style="7" customWidth="1"/>
    <col min="15371" max="15371" width="6.140625" style="7" customWidth="1"/>
    <col min="15372" max="15372" width="7.140625" style="7" customWidth="1"/>
    <col min="15373" max="15373" width="6.7109375" style="7" customWidth="1"/>
    <col min="15374" max="15374" width="7.140625" style="7" customWidth="1"/>
    <col min="15375" max="15375" width="6.42578125" style="7" customWidth="1"/>
    <col min="15376" max="15376" width="9.140625" style="7"/>
    <col min="15377" max="15377" width="10" style="7" customWidth="1"/>
    <col min="15378" max="15378" width="9.85546875" style="7" bestFit="1" customWidth="1"/>
    <col min="15379" max="15379" width="8.42578125" style="7" customWidth="1"/>
    <col min="15380" max="15380" width="9.42578125" style="7" customWidth="1"/>
    <col min="15381" max="15381" width="8.42578125" style="7" customWidth="1"/>
    <col min="15382" max="15385" width="8.85546875" style="7" customWidth="1"/>
    <col min="15386" max="15386" width="10.85546875" style="7" customWidth="1"/>
    <col min="15387" max="15387" width="9" style="7" customWidth="1"/>
    <col min="15388" max="15388" width="8.85546875" style="7" customWidth="1"/>
    <col min="15389" max="15389" width="10" style="7" customWidth="1"/>
    <col min="15390" max="15391" width="12.140625" style="7" customWidth="1"/>
    <col min="15392" max="15392" width="12" style="7" customWidth="1"/>
    <col min="15393" max="15393" width="10.140625" style="7" customWidth="1"/>
    <col min="15394" max="15394" width="10.85546875" style="7" bestFit="1" customWidth="1"/>
    <col min="15395" max="15616" width="9.140625" style="7"/>
    <col min="15617" max="15617" width="2" style="7" customWidth="1"/>
    <col min="15618" max="15618" width="4.5703125" style="7" customWidth="1"/>
    <col min="15619" max="15619" width="9.42578125" style="7" bestFit="1" customWidth="1"/>
    <col min="15620" max="15620" width="12.28515625" style="7" customWidth="1"/>
    <col min="15621" max="15621" width="10.28515625" style="7" customWidth="1"/>
    <col min="15622" max="15622" width="6" style="7" customWidth="1"/>
    <col min="15623" max="15623" width="8.140625" style="7" customWidth="1"/>
    <col min="15624" max="15624" width="7" style="7" customWidth="1"/>
    <col min="15625" max="15626" width="6" style="7" customWidth="1"/>
    <col min="15627" max="15627" width="6.140625" style="7" customWidth="1"/>
    <col min="15628" max="15628" width="7.140625" style="7" customWidth="1"/>
    <col min="15629" max="15629" width="6.7109375" style="7" customWidth="1"/>
    <col min="15630" max="15630" width="7.140625" style="7" customWidth="1"/>
    <col min="15631" max="15631" width="6.42578125" style="7" customWidth="1"/>
    <col min="15632" max="15632" width="9.140625" style="7"/>
    <col min="15633" max="15633" width="10" style="7" customWidth="1"/>
    <col min="15634" max="15634" width="9.85546875" style="7" bestFit="1" customWidth="1"/>
    <col min="15635" max="15635" width="8.42578125" style="7" customWidth="1"/>
    <col min="15636" max="15636" width="9.42578125" style="7" customWidth="1"/>
    <col min="15637" max="15637" width="8.42578125" style="7" customWidth="1"/>
    <col min="15638" max="15641" width="8.85546875" style="7" customWidth="1"/>
    <col min="15642" max="15642" width="10.85546875" style="7" customWidth="1"/>
    <col min="15643" max="15643" width="9" style="7" customWidth="1"/>
    <col min="15644" max="15644" width="8.85546875" style="7" customWidth="1"/>
    <col min="15645" max="15645" width="10" style="7" customWidth="1"/>
    <col min="15646" max="15647" width="12.140625" style="7" customWidth="1"/>
    <col min="15648" max="15648" width="12" style="7" customWidth="1"/>
    <col min="15649" max="15649" width="10.140625" style="7" customWidth="1"/>
    <col min="15650" max="15650" width="10.85546875" style="7" bestFit="1" customWidth="1"/>
    <col min="15651" max="15872" width="9.140625" style="7"/>
    <col min="15873" max="15873" width="2" style="7" customWidth="1"/>
    <col min="15874" max="15874" width="4.5703125" style="7" customWidth="1"/>
    <col min="15875" max="15875" width="9.42578125" style="7" bestFit="1" customWidth="1"/>
    <col min="15876" max="15876" width="12.28515625" style="7" customWidth="1"/>
    <col min="15877" max="15877" width="10.28515625" style="7" customWidth="1"/>
    <col min="15878" max="15878" width="6" style="7" customWidth="1"/>
    <col min="15879" max="15879" width="8.140625" style="7" customWidth="1"/>
    <col min="15880" max="15880" width="7" style="7" customWidth="1"/>
    <col min="15881" max="15882" width="6" style="7" customWidth="1"/>
    <col min="15883" max="15883" width="6.140625" style="7" customWidth="1"/>
    <col min="15884" max="15884" width="7.140625" style="7" customWidth="1"/>
    <col min="15885" max="15885" width="6.7109375" style="7" customWidth="1"/>
    <col min="15886" max="15886" width="7.140625" style="7" customWidth="1"/>
    <col min="15887" max="15887" width="6.42578125" style="7" customWidth="1"/>
    <col min="15888" max="15888" width="9.140625" style="7"/>
    <col min="15889" max="15889" width="10" style="7" customWidth="1"/>
    <col min="15890" max="15890" width="9.85546875" style="7" bestFit="1" customWidth="1"/>
    <col min="15891" max="15891" width="8.42578125" style="7" customWidth="1"/>
    <col min="15892" max="15892" width="9.42578125" style="7" customWidth="1"/>
    <col min="15893" max="15893" width="8.42578125" style="7" customWidth="1"/>
    <col min="15894" max="15897" width="8.85546875" style="7" customWidth="1"/>
    <col min="15898" max="15898" width="10.85546875" style="7" customWidth="1"/>
    <col min="15899" max="15899" width="9" style="7" customWidth="1"/>
    <col min="15900" max="15900" width="8.85546875" style="7" customWidth="1"/>
    <col min="15901" max="15901" width="10" style="7" customWidth="1"/>
    <col min="15902" max="15903" width="12.140625" style="7" customWidth="1"/>
    <col min="15904" max="15904" width="12" style="7" customWidth="1"/>
    <col min="15905" max="15905" width="10.140625" style="7" customWidth="1"/>
    <col min="15906" max="15906" width="10.85546875" style="7" bestFit="1" customWidth="1"/>
    <col min="15907" max="16128" width="9.140625" style="7"/>
    <col min="16129" max="16129" width="2" style="7" customWidth="1"/>
    <col min="16130" max="16130" width="4.5703125" style="7" customWidth="1"/>
    <col min="16131" max="16131" width="9.42578125" style="7" bestFit="1" customWidth="1"/>
    <col min="16132" max="16132" width="12.28515625" style="7" customWidth="1"/>
    <col min="16133" max="16133" width="10.28515625" style="7" customWidth="1"/>
    <col min="16134" max="16134" width="6" style="7" customWidth="1"/>
    <col min="16135" max="16135" width="8.140625" style="7" customWidth="1"/>
    <col min="16136" max="16136" width="7" style="7" customWidth="1"/>
    <col min="16137" max="16138" width="6" style="7" customWidth="1"/>
    <col min="16139" max="16139" width="6.140625" style="7" customWidth="1"/>
    <col min="16140" max="16140" width="7.140625" style="7" customWidth="1"/>
    <col min="16141" max="16141" width="6.7109375" style="7" customWidth="1"/>
    <col min="16142" max="16142" width="7.140625" style="7" customWidth="1"/>
    <col min="16143" max="16143" width="6.42578125" style="7" customWidth="1"/>
    <col min="16144" max="16144" width="9.140625" style="7"/>
    <col min="16145" max="16145" width="10" style="7" customWidth="1"/>
    <col min="16146" max="16146" width="9.85546875" style="7" bestFit="1" customWidth="1"/>
    <col min="16147" max="16147" width="8.42578125" style="7" customWidth="1"/>
    <col min="16148" max="16148" width="9.42578125" style="7" customWidth="1"/>
    <col min="16149" max="16149" width="8.42578125" style="7" customWidth="1"/>
    <col min="16150" max="16153" width="8.85546875" style="7" customWidth="1"/>
    <col min="16154" max="16154" width="10.85546875" style="7" customWidth="1"/>
    <col min="16155" max="16155" width="9" style="7" customWidth="1"/>
    <col min="16156" max="16156" width="8.85546875" style="7" customWidth="1"/>
    <col min="16157" max="16157" width="10" style="7" customWidth="1"/>
    <col min="16158" max="16159" width="12.140625" style="7" customWidth="1"/>
    <col min="16160" max="16160" width="12" style="7" customWidth="1"/>
    <col min="16161" max="16161" width="10.140625" style="7" customWidth="1"/>
    <col min="16162" max="16162" width="10.85546875" style="7" bestFit="1" customWidth="1"/>
    <col min="16163" max="16384" width="9.140625" style="7"/>
  </cols>
  <sheetData>
    <row r="1" spans="1:176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</row>
    <row r="2" spans="1:176" ht="93.75" thickBot="1">
      <c r="A2" s="5"/>
      <c r="B2" s="8" t="s">
        <v>49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139</v>
      </c>
      <c r="H2" s="9" t="s">
        <v>54</v>
      </c>
      <c r="I2" s="9" t="s">
        <v>55</v>
      </c>
      <c r="J2" s="9" t="s">
        <v>56</v>
      </c>
      <c r="K2" s="9" t="s">
        <v>57</v>
      </c>
      <c r="L2" s="9" t="s">
        <v>58</v>
      </c>
      <c r="M2" s="9" t="s">
        <v>59</v>
      </c>
      <c r="N2" s="9" t="s">
        <v>60</v>
      </c>
      <c r="O2" s="9" t="s">
        <v>61</v>
      </c>
      <c r="P2" s="9" t="s">
        <v>62</v>
      </c>
      <c r="Q2" s="9" t="s">
        <v>63</v>
      </c>
      <c r="R2" s="9" t="s">
        <v>64</v>
      </c>
      <c r="S2" s="9" t="s">
        <v>65</v>
      </c>
      <c r="T2" s="9" t="s">
        <v>66</v>
      </c>
      <c r="U2" s="9" t="s">
        <v>67</v>
      </c>
      <c r="V2" s="9" t="s">
        <v>68</v>
      </c>
      <c r="W2" s="9" t="s">
        <v>69</v>
      </c>
      <c r="X2" s="9" t="s">
        <v>70</v>
      </c>
      <c r="Y2" s="9" t="s">
        <v>71</v>
      </c>
      <c r="Z2" s="9" t="s">
        <v>72</v>
      </c>
      <c r="AA2" s="9" t="s">
        <v>73</v>
      </c>
      <c r="AB2" s="9" t="s">
        <v>74</v>
      </c>
      <c r="AC2" s="9" t="s">
        <v>75</v>
      </c>
      <c r="AD2" s="9" t="s">
        <v>76</v>
      </c>
      <c r="AE2" s="9" t="s">
        <v>77</v>
      </c>
      <c r="AF2" s="9" t="s">
        <v>78</v>
      </c>
      <c r="AG2" s="10" t="s">
        <v>79</v>
      </c>
      <c r="AH2" s="11" t="s">
        <v>80</v>
      </c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</row>
    <row r="3" spans="1:176" ht="23.25">
      <c r="A3" s="5"/>
      <c r="B3" s="12">
        <v>1</v>
      </c>
      <c r="C3" s="12"/>
      <c r="D3" s="12"/>
      <c r="E3" s="12"/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3">
        <f>18.3*J3/31</f>
        <v>0</v>
      </c>
      <c r="M3" s="13">
        <v>0</v>
      </c>
      <c r="N3" s="12"/>
      <c r="O3" s="13">
        <f>N3+L3-M3</f>
        <v>0</v>
      </c>
      <c r="P3" s="14">
        <v>0</v>
      </c>
      <c r="Q3" s="14">
        <f t="shared" ref="Q3:Q8" si="0">P3*J3</f>
        <v>0</v>
      </c>
      <c r="R3" s="14">
        <f>P3/7.33*1.4*I3</f>
        <v>0</v>
      </c>
      <c r="S3" s="14">
        <f>(P3*1.4)/7.33*G3</f>
        <v>0</v>
      </c>
      <c r="T3" s="14">
        <f t="shared" ref="T3:T8" si="1">P3/(33.7*0.35)*H3</f>
        <v>0</v>
      </c>
      <c r="U3" s="14">
        <f t="shared" ref="U3:U8" si="2">P3/(30*0.15)*K3</f>
        <v>0</v>
      </c>
      <c r="V3" s="14">
        <f>1111269/30*J3</f>
        <v>0</v>
      </c>
      <c r="W3" s="14">
        <f>1100000/30*J3</f>
        <v>0</v>
      </c>
      <c r="X3" s="14">
        <f>400000/30*J3</f>
        <v>0</v>
      </c>
      <c r="Y3" s="14">
        <v>0</v>
      </c>
      <c r="Z3" s="14">
        <f>Q3+R3+S3+T3+U3+V3+W3+X3+Y3</f>
        <v>0</v>
      </c>
      <c r="AA3" s="14">
        <f>(Z3-V3-Y3)*0.07</f>
        <v>0</v>
      </c>
      <c r="AB3" s="14">
        <f>IF(Z3&gt;23000000,(Z3-23000000)*0.1,0)</f>
        <v>0</v>
      </c>
      <c r="AC3" s="14">
        <f t="shared" ref="AC3:AC8" si="3">(Z3-V3-Y3)*0.2</f>
        <v>0</v>
      </c>
      <c r="AD3" s="14">
        <f t="shared" ref="AD3:AD8" si="4">(Z3-V3-Y3)*0.03</f>
        <v>0</v>
      </c>
      <c r="AE3" s="14">
        <f t="shared" ref="AE3:AE8" si="5">AD3+AC3</f>
        <v>0</v>
      </c>
      <c r="AF3" s="14">
        <v>0</v>
      </c>
      <c r="AG3" s="14"/>
      <c r="AH3" s="14">
        <f>Z3-AA3-AB3-AF3-AG3</f>
        <v>0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</row>
    <row r="4" spans="1:176" ht="23.25">
      <c r="A4" s="5"/>
      <c r="B4" s="12">
        <v>2</v>
      </c>
      <c r="C4" s="12"/>
      <c r="D4" s="12"/>
      <c r="E4" s="12"/>
      <c r="F4" s="12">
        <v>0</v>
      </c>
      <c r="G4" s="12"/>
      <c r="H4" s="12"/>
      <c r="I4" s="12"/>
      <c r="J4" s="12"/>
      <c r="K4" s="12"/>
      <c r="L4" s="13">
        <v>0</v>
      </c>
      <c r="M4" s="13">
        <v>0</v>
      </c>
      <c r="N4" s="12"/>
      <c r="O4" s="13">
        <f t="shared" ref="O3:O8" si="6">N4+L4-M4</f>
        <v>0</v>
      </c>
      <c r="P4" s="14">
        <v>0</v>
      </c>
      <c r="Q4" s="14">
        <f t="shared" si="0"/>
        <v>0</v>
      </c>
      <c r="R4" s="14">
        <f t="shared" ref="R3:R8" si="7">P4/7.33*1.4*I4</f>
        <v>0</v>
      </c>
      <c r="S4" s="14">
        <f t="shared" ref="S3:S8" si="8">(P4*1.4)/7.33*G4</f>
        <v>0</v>
      </c>
      <c r="T4" s="14">
        <f t="shared" si="1"/>
        <v>0</v>
      </c>
      <c r="U4" s="14">
        <f t="shared" si="2"/>
        <v>0</v>
      </c>
      <c r="V4" s="14">
        <f t="shared" ref="V4:V8" si="9">1111269/30*J4</f>
        <v>0</v>
      </c>
      <c r="W4" s="14">
        <f t="shared" ref="W4:W8" si="10">1100000/30*J4</f>
        <v>0</v>
      </c>
      <c r="X4" s="14">
        <f t="shared" ref="X4:X8" si="11">400000/30*J4</f>
        <v>0</v>
      </c>
      <c r="Y4" s="14"/>
      <c r="Z4" s="14">
        <f t="shared" ref="Z4:Z9" si="12">Q4+R4+S4+T4+U4+V4+W4+X4+Y4</f>
        <v>0</v>
      </c>
      <c r="AA4" s="14">
        <f t="shared" ref="AA4:AA9" si="13">(Z4-V4-Y4)*0.07</f>
        <v>0</v>
      </c>
      <c r="AB4" s="14">
        <f t="shared" ref="AB4:AB8" si="14">IF(Z4&gt;23000000,(Z4-23000000)*0.1,0)</f>
        <v>0</v>
      </c>
      <c r="AC4" s="14">
        <f t="shared" si="3"/>
        <v>0</v>
      </c>
      <c r="AD4" s="14">
        <f t="shared" si="4"/>
        <v>0</v>
      </c>
      <c r="AE4" s="14">
        <f t="shared" si="5"/>
        <v>0</v>
      </c>
      <c r="AF4" s="14">
        <v>0</v>
      </c>
      <c r="AG4" s="14"/>
      <c r="AH4" s="14">
        <f t="shared" ref="AH3:AH8" si="15">Z4-AA4-AB4-AF4-AG4</f>
        <v>0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</row>
    <row r="5" spans="1:176" ht="23.25">
      <c r="A5" s="5"/>
      <c r="B5" s="12">
        <v>3</v>
      </c>
      <c r="C5" s="12"/>
      <c r="D5" s="12"/>
      <c r="E5" s="12"/>
      <c r="F5" s="12">
        <v>0</v>
      </c>
      <c r="G5" s="12"/>
      <c r="H5" s="12"/>
      <c r="I5" s="12"/>
      <c r="J5" s="12"/>
      <c r="K5" s="12"/>
      <c r="L5" s="13">
        <v>0</v>
      </c>
      <c r="M5" s="13">
        <v>0</v>
      </c>
      <c r="N5" s="12"/>
      <c r="O5" s="13">
        <f t="shared" si="6"/>
        <v>0</v>
      </c>
      <c r="P5" s="14">
        <v>0</v>
      </c>
      <c r="Q5" s="14">
        <f t="shared" si="0"/>
        <v>0</v>
      </c>
      <c r="R5" s="14">
        <f t="shared" si="7"/>
        <v>0</v>
      </c>
      <c r="S5" s="14">
        <f t="shared" si="8"/>
        <v>0</v>
      </c>
      <c r="T5" s="14">
        <f t="shared" si="1"/>
        <v>0</v>
      </c>
      <c r="U5" s="14">
        <f t="shared" si="2"/>
        <v>0</v>
      </c>
      <c r="V5" s="14">
        <f t="shared" si="9"/>
        <v>0</v>
      </c>
      <c r="W5" s="14">
        <f t="shared" si="10"/>
        <v>0</v>
      </c>
      <c r="X5" s="14">
        <f t="shared" si="11"/>
        <v>0</v>
      </c>
      <c r="Y5" s="14"/>
      <c r="Z5" s="14">
        <f t="shared" si="12"/>
        <v>0</v>
      </c>
      <c r="AA5" s="14">
        <f t="shared" si="13"/>
        <v>0</v>
      </c>
      <c r="AB5" s="14">
        <f t="shared" si="14"/>
        <v>0</v>
      </c>
      <c r="AC5" s="14">
        <f t="shared" si="3"/>
        <v>0</v>
      </c>
      <c r="AD5" s="14">
        <f t="shared" si="4"/>
        <v>0</v>
      </c>
      <c r="AE5" s="14">
        <f t="shared" si="5"/>
        <v>0</v>
      </c>
      <c r="AF5" s="14">
        <v>0</v>
      </c>
      <c r="AG5" s="14"/>
      <c r="AH5" s="14">
        <f t="shared" si="15"/>
        <v>0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ht="23.25">
      <c r="A6" s="5"/>
      <c r="B6" s="12">
        <v>4</v>
      </c>
      <c r="C6" s="12"/>
      <c r="D6" s="12"/>
      <c r="E6" s="12"/>
      <c r="F6" s="12">
        <v>0</v>
      </c>
      <c r="G6" s="12"/>
      <c r="H6" s="12"/>
      <c r="I6" s="12"/>
      <c r="J6" s="12"/>
      <c r="K6" s="12"/>
      <c r="L6" s="13">
        <v>0</v>
      </c>
      <c r="M6" s="13">
        <v>0</v>
      </c>
      <c r="N6" s="12"/>
      <c r="O6" s="13">
        <f t="shared" si="6"/>
        <v>0</v>
      </c>
      <c r="P6" s="14">
        <v>0</v>
      </c>
      <c r="Q6" s="14">
        <f t="shared" si="0"/>
        <v>0</v>
      </c>
      <c r="R6" s="14">
        <f t="shared" si="7"/>
        <v>0</v>
      </c>
      <c r="S6" s="14">
        <f t="shared" si="8"/>
        <v>0</v>
      </c>
      <c r="T6" s="14">
        <f t="shared" si="1"/>
        <v>0</v>
      </c>
      <c r="U6" s="14">
        <f t="shared" si="2"/>
        <v>0</v>
      </c>
      <c r="V6" s="14">
        <f t="shared" si="9"/>
        <v>0</v>
      </c>
      <c r="W6" s="14">
        <f t="shared" si="10"/>
        <v>0</v>
      </c>
      <c r="X6" s="14">
        <f t="shared" si="11"/>
        <v>0</v>
      </c>
      <c r="Y6" s="14"/>
      <c r="Z6" s="14">
        <f t="shared" si="12"/>
        <v>0</v>
      </c>
      <c r="AA6" s="14">
        <f t="shared" si="13"/>
        <v>0</v>
      </c>
      <c r="AB6" s="14">
        <f t="shared" si="14"/>
        <v>0</v>
      </c>
      <c r="AC6" s="14">
        <f t="shared" si="3"/>
        <v>0</v>
      </c>
      <c r="AD6" s="14">
        <f t="shared" si="4"/>
        <v>0</v>
      </c>
      <c r="AE6" s="14">
        <f t="shared" si="5"/>
        <v>0</v>
      </c>
      <c r="AF6" s="14">
        <v>0</v>
      </c>
      <c r="AG6" s="14"/>
      <c r="AH6" s="14">
        <f t="shared" si="15"/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</row>
    <row r="7" spans="1:176" ht="23.25">
      <c r="A7" s="5"/>
      <c r="B7" s="12">
        <v>5</v>
      </c>
      <c r="C7" s="12"/>
      <c r="D7" s="12"/>
      <c r="E7" s="12"/>
      <c r="F7" s="12">
        <v>0</v>
      </c>
      <c r="G7" s="12"/>
      <c r="H7" s="12"/>
      <c r="I7" s="12"/>
      <c r="J7" s="12"/>
      <c r="K7" s="12"/>
      <c r="L7" s="13">
        <v>0</v>
      </c>
      <c r="M7" s="13">
        <v>0</v>
      </c>
      <c r="N7" s="12"/>
      <c r="O7" s="13">
        <f t="shared" si="6"/>
        <v>0</v>
      </c>
      <c r="P7" s="14">
        <v>0</v>
      </c>
      <c r="Q7" s="14">
        <f t="shared" si="0"/>
        <v>0</v>
      </c>
      <c r="R7" s="14">
        <f t="shared" si="7"/>
        <v>0</v>
      </c>
      <c r="S7" s="14">
        <f t="shared" si="8"/>
        <v>0</v>
      </c>
      <c r="T7" s="14">
        <f t="shared" si="1"/>
        <v>0</v>
      </c>
      <c r="U7" s="14">
        <f t="shared" si="2"/>
        <v>0</v>
      </c>
      <c r="V7" s="14">
        <f t="shared" si="9"/>
        <v>0</v>
      </c>
      <c r="W7" s="14">
        <f t="shared" si="10"/>
        <v>0</v>
      </c>
      <c r="X7" s="14">
        <f t="shared" si="11"/>
        <v>0</v>
      </c>
      <c r="Y7" s="14"/>
      <c r="Z7" s="14">
        <f t="shared" si="12"/>
        <v>0</v>
      </c>
      <c r="AA7" s="14">
        <f t="shared" si="13"/>
        <v>0</v>
      </c>
      <c r="AB7" s="14">
        <f t="shared" si="14"/>
        <v>0</v>
      </c>
      <c r="AC7" s="14">
        <f t="shared" si="3"/>
        <v>0</v>
      </c>
      <c r="AD7" s="14">
        <f t="shared" si="4"/>
        <v>0</v>
      </c>
      <c r="AE7" s="14">
        <f t="shared" si="5"/>
        <v>0</v>
      </c>
      <c r="AF7" s="14">
        <v>0</v>
      </c>
      <c r="AG7" s="14"/>
      <c r="AH7" s="14">
        <f t="shared" si="15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ht="24" thickBot="1">
      <c r="A8" s="5"/>
      <c r="B8" s="12">
        <v>6</v>
      </c>
      <c r="C8" s="12"/>
      <c r="D8" s="12"/>
      <c r="E8" s="12"/>
      <c r="F8" s="12">
        <v>0</v>
      </c>
      <c r="G8" s="12"/>
      <c r="H8" s="12"/>
      <c r="I8" s="12"/>
      <c r="J8" s="12"/>
      <c r="K8" s="12"/>
      <c r="L8" s="13">
        <v>0</v>
      </c>
      <c r="M8" s="13">
        <v>0</v>
      </c>
      <c r="N8" s="12"/>
      <c r="O8" s="13">
        <f t="shared" si="6"/>
        <v>0</v>
      </c>
      <c r="P8" s="14">
        <v>0</v>
      </c>
      <c r="Q8" s="14">
        <f t="shared" si="0"/>
        <v>0</v>
      </c>
      <c r="R8" s="14">
        <f t="shared" si="7"/>
        <v>0</v>
      </c>
      <c r="S8" s="14">
        <f t="shared" si="8"/>
        <v>0</v>
      </c>
      <c r="T8" s="14">
        <f t="shared" si="1"/>
        <v>0</v>
      </c>
      <c r="U8" s="14">
        <f t="shared" si="2"/>
        <v>0</v>
      </c>
      <c r="V8" s="14">
        <f t="shared" si="9"/>
        <v>0</v>
      </c>
      <c r="W8" s="14">
        <f t="shared" si="10"/>
        <v>0</v>
      </c>
      <c r="X8" s="14">
        <f t="shared" si="11"/>
        <v>0</v>
      </c>
      <c r="Y8" s="14"/>
      <c r="Z8" s="14">
        <f t="shared" si="12"/>
        <v>0</v>
      </c>
      <c r="AA8" s="14">
        <f t="shared" si="13"/>
        <v>0</v>
      </c>
      <c r="AB8" s="14">
        <f t="shared" si="14"/>
        <v>0</v>
      </c>
      <c r="AC8" s="14">
        <f t="shared" si="3"/>
        <v>0</v>
      </c>
      <c r="AD8" s="14">
        <f t="shared" si="4"/>
        <v>0</v>
      </c>
      <c r="AE8" s="14">
        <f t="shared" si="5"/>
        <v>0</v>
      </c>
      <c r="AF8" s="14">
        <v>0</v>
      </c>
      <c r="AG8" s="14"/>
      <c r="AH8" s="14">
        <f t="shared" si="15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</row>
    <row r="9" spans="1:176" s="20" customFormat="1" ht="24" thickBot="1">
      <c r="A9" s="5"/>
      <c r="B9" s="15" t="s">
        <v>81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>
        <f>SUM(Q3:Q8)</f>
        <v>0</v>
      </c>
      <c r="R9" s="18">
        <f t="shared" ref="R9:AH9" si="16">SUM(R3:R8)</f>
        <v>0</v>
      </c>
      <c r="S9" s="18">
        <f t="shared" si="16"/>
        <v>0</v>
      </c>
      <c r="T9" s="18">
        <f t="shared" si="16"/>
        <v>0</v>
      </c>
      <c r="U9" s="18">
        <f t="shared" si="16"/>
        <v>0</v>
      </c>
      <c r="V9" s="18">
        <f>SUM(V3:V8)</f>
        <v>0</v>
      </c>
      <c r="W9" s="18">
        <f>SUM(W3:W8)</f>
        <v>0</v>
      </c>
      <c r="X9" s="18">
        <f>SUM(X3:X8)</f>
        <v>0</v>
      </c>
      <c r="Y9" s="18">
        <f t="shared" si="16"/>
        <v>0</v>
      </c>
      <c r="Z9" s="18">
        <f t="shared" si="16"/>
        <v>0</v>
      </c>
      <c r="AA9" s="18">
        <f t="shared" si="16"/>
        <v>0</v>
      </c>
      <c r="AB9" s="18">
        <f>SUM(AB3:AB8)</f>
        <v>0</v>
      </c>
      <c r="AC9" s="18">
        <f t="shared" si="16"/>
        <v>0</v>
      </c>
      <c r="AD9" s="18">
        <f t="shared" si="16"/>
        <v>0</v>
      </c>
      <c r="AE9" s="18">
        <f t="shared" si="16"/>
        <v>0</v>
      </c>
      <c r="AF9" s="18">
        <f t="shared" si="16"/>
        <v>0</v>
      </c>
      <c r="AG9" s="18">
        <f t="shared" si="16"/>
        <v>0</v>
      </c>
      <c r="AH9" s="19">
        <f t="shared" si="16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</row>
    <row r="10" spans="1:176" s="6" customFormat="1" ht="15.7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1"/>
      <c r="AE10" s="21"/>
      <c r="AF10" s="21"/>
      <c r="AG10" s="21"/>
      <c r="AH10" s="21"/>
    </row>
    <row r="11" spans="1:176" s="6" customForma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176" s="6" customForma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176" s="6" customForma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176" s="6" customFormat="1" ht="31.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R14" s="21"/>
      <c r="S14" s="23"/>
      <c r="T14" s="23"/>
      <c r="U14" s="23"/>
      <c r="Y14" s="24"/>
      <c r="Z14" s="24"/>
      <c r="AA14" s="21"/>
      <c r="AB14" s="21"/>
      <c r="AC14" s="21"/>
      <c r="AD14" s="21"/>
      <c r="AE14" s="21"/>
      <c r="AF14" s="21"/>
      <c r="AG14" s="21"/>
      <c r="AH14" s="21"/>
    </row>
    <row r="15" spans="1:176" s="25" customFormat="1" ht="31.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R15" s="27"/>
      <c r="S15" s="23"/>
      <c r="T15" s="23"/>
      <c r="U15" s="23"/>
      <c r="V15" s="24"/>
      <c r="W15" s="24"/>
      <c r="X15" s="24"/>
      <c r="Y15" s="24"/>
      <c r="Z15" s="24"/>
      <c r="AA15" s="28"/>
      <c r="AB15" s="28"/>
      <c r="AC15" s="26"/>
      <c r="AD15" s="26"/>
      <c r="AE15" s="26"/>
      <c r="AF15" s="26"/>
      <c r="AG15" s="26"/>
      <c r="AH15" s="26"/>
    </row>
    <row r="16" spans="1:176" s="25" customFormat="1" ht="27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6"/>
      <c r="AD16" s="26"/>
      <c r="AE16" s="26"/>
      <c r="AF16" s="26"/>
      <c r="AG16" s="26"/>
      <c r="AH16" s="26"/>
    </row>
    <row r="17" spans="2:34" s="25" customFormat="1" ht="27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  <c r="Q17" s="29"/>
      <c r="R17" s="30"/>
      <c r="S17" s="30"/>
      <c r="T17" s="30"/>
      <c r="U17" s="31"/>
      <c r="V17" s="29"/>
      <c r="W17" s="27"/>
      <c r="X17" s="27"/>
      <c r="Y17" s="28"/>
      <c r="Z17" s="32"/>
      <c r="AA17" s="32"/>
      <c r="AB17" s="28"/>
      <c r="AC17" s="26"/>
      <c r="AD17" s="26"/>
      <c r="AE17" s="26"/>
      <c r="AF17" s="26"/>
      <c r="AG17" s="26"/>
      <c r="AH17" s="26"/>
    </row>
    <row r="18" spans="2:34" s="25" customFormat="1" ht="27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9"/>
      <c r="Q18" s="29"/>
      <c r="R18" s="29"/>
      <c r="S18" s="29"/>
      <c r="T18" s="27"/>
      <c r="U18" s="31"/>
      <c r="V18" s="29"/>
      <c r="W18" s="27"/>
      <c r="X18" s="27"/>
      <c r="Y18" s="28"/>
      <c r="Z18" s="32"/>
      <c r="AA18" s="32"/>
      <c r="AB18" s="28"/>
      <c r="AC18" s="26"/>
      <c r="AD18" s="26"/>
      <c r="AE18" s="26"/>
      <c r="AF18" s="26"/>
      <c r="AG18" s="26"/>
      <c r="AH18" s="26"/>
    </row>
    <row r="19" spans="2:34" s="25" customFormat="1" ht="27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  <c r="Q19" s="29"/>
      <c r="R19" s="29"/>
      <c r="S19" s="29"/>
      <c r="T19" s="27"/>
      <c r="U19" s="31"/>
      <c r="V19" s="29"/>
      <c r="W19" s="27"/>
      <c r="X19" s="27"/>
      <c r="Y19" s="28"/>
      <c r="Z19" s="32"/>
      <c r="AA19" s="32"/>
      <c r="AB19" s="28"/>
      <c r="AC19" s="26"/>
      <c r="AD19" s="26"/>
      <c r="AE19" s="26"/>
      <c r="AF19" s="26"/>
      <c r="AG19" s="26"/>
      <c r="AH19" s="26"/>
    </row>
    <row r="20" spans="2:34" s="25" customFormat="1" ht="27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9"/>
      <c r="Q20" s="29"/>
      <c r="R20" s="29"/>
      <c r="S20" s="29"/>
      <c r="T20" s="27"/>
      <c r="U20" s="31"/>
      <c r="V20" s="29"/>
      <c r="W20" s="27"/>
      <c r="X20" s="27"/>
      <c r="Y20" s="28"/>
      <c r="Z20" s="32"/>
      <c r="AA20" s="32"/>
      <c r="AB20" s="28"/>
      <c r="AC20" s="26"/>
      <c r="AD20" s="26"/>
      <c r="AE20" s="26"/>
      <c r="AF20" s="26"/>
      <c r="AG20" s="26"/>
      <c r="AH20" s="26"/>
    </row>
    <row r="21" spans="2:34" s="25" customFormat="1" ht="27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  <c r="Q21" s="29"/>
      <c r="R21" s="29"/>
      <c r="S21" s="29"/>
      <c r="T21" s="28"/>
      <c r="U21" s="31"/>
      <c r="V21" s="29"/>
      <c r="W21" s="28"/>
      <c r="X21" s="28"/>
      <c r="Y21" s="28"/>
      <c r="Z21" s="32"/>
      <c r="AA21" s="32"/>
      <c r="AB21" s="28"/>
      <c r="AC21" s="26"/>
      <c r="AD21" s="26"/>
      <c r="AE21" s="26"/>
      <c r="AF21" s="26"/>
      <c r="AG21" s="26"/>
      <c r="AH21" s="26"/>
    </row>
    <row r="22" spans="2:34" s="25" customFormat="1" ht="27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9"/>
      <c r="Q22" s="29"/>
      <c r="R22" s="29"/>
      <c r="S22" s="29"/>
      <c r="T22" s="28"/>
      <c r="U22" s="31"/>
      <c r="V22" s="29"/>
      <c r="W22" s="28"/>
      <c r="X22" s="28"/>
      <c r="Y22" s="28"/>
      <c r="Z22" s="32"/>
      <c r="AA22" s="32"/>
      <c r="AB22" s="28"/>
      <c r="AC22" s="26"/>
      <c r="AD22" s="26"/>
      <c r="AE22" s="26"/>
      <c r="AF22" s="26"/>
      <c r="AG22" s="26"/>
      <c r="AH22" s="26"/>
    </row>
    <row r="23" spans="2:34" s="25" customFormat="1" ht="27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9"/>
      <c r="Q23" s="29"/>
      <c r="R23" s="29"/>
      <c r="S23" s="29"/>
      <c r="T23" s="28"/>
      <c r="U23" s="31"/>
      <c r="V23" s="29"/>
      <c r="W23" s="28"/>
      <c r="X23" s="28"/>
      <c r="Y23" s="28"/>
      <c r="Z23" s="32"/>
      <c r="AA23" s="32"/>
      <c r="AB23" s="28"/>
      <c r="AC23" s="26"/>
      <c r="AD23" s="26"/>
      <c r="AE23" s="26"/>
      <c r="AF23" s="26"/>
      <c r="AG23" s="26"/>
      <c r="AH23" s="26"/>
    </row>
    <row r="24" spans="2:34" s="25" customFormat="1" ht="27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9"/>
      <c r="Q24" s="29"/>
      <c r="R24" s="29"/>
      <c r="S24" s="29"/>
      <c r="T24" s="28"/>
      <c r="U24" s="31"/>
      <c r="V24" s="29"/>
      <c r="W24" s="28"/>
      <c r="X24" s="28"/>
      <c r="Y24" s="28"/>
      <c r="Z24" s="32"/>
      <c r="AA24" s="32"/>
      <c r="AB24" s="28"/>
      <c r="AC24" s="26"/>
      <c r="AD24" s="26"/>
      <c r="AE24" s="26"/>
      <c r="AF24" s="26"/>
      <c r="AG24" s="26"/>
      <c r="AH24" s="26"/>
    </row>
    <row r="25" spans="2:34" s="25" customFormat="1" ht="27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  <c r="Q25" s="29"/>
      <c r="R25" s="29"/>
      <c r="S25" s="29"/>
      <c r="T25" s="27"/>
      <c r="U25" s="31"/>
      <c r="V25" s="29"/>
      <c r="W25" s="27"/>
      <c r="X25" s="27"/>
      <c r="Y25" s="28"/>
      <c r="Z25" s="32"/>
      <c r="AA25" s="32"/>
      <c r="AB25" s="28"/>
      <c r="AC25" s="26"/>
      <c r="AD25" s="26"/>
      <c r="AE25" s="26"/>
      <c r="AF25" s="26"/>
      <c r="AG25" s="26"/>
      <c r="AH25" s="26"/>
    </row>
    <row r="26" spans="2:34" s="25" customFormat="1" ht="27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9"/>
      <c r="Q26" s="29"/>
      <c r="R26" s="29"/>
      <c r="S26" s="29"/>
      <c r="T26" s="27"/>
      <c r="U26" s="31"/>
      <c r="V26" s="29"/>
      <c r="W26" s="27"/>
      <c r="X26" s="27"/>
      <c r="Y26" s="28"/>
      <c r="Z26" s="32"/>
      <c r="AA26" s="32"/>
      <c r="AB26" s="28"/>
      <c r="AC26" s="26"/>
      <c r="AD26" s="26"/>
      <c r="AE26" s="26"/>
      <c r="AF26" s="26"/>
      <c r="AG26" s="26"/>
      <c r="AH26" s="26"/>
    </row>
    <row r="27" spans="2:34" s="25" customFormat="1" ht="27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9"/>
      <c r="Q27" s="29"/>
      <c r="R27" s="29"/>
      <c r="S27" s="29"/>
      <c r="T27" s="29"/>
      <c r="U27" s="29"/>
      <c r="V27" s="29"/>
      <c r="W27" s="29"/>
      <c r="X27" s="27"/>
      <c r="Y27" s="31"/>
      <c r="Z27" s="29"/>
      <c r="AB27" s="33"/>
      <c r="AC27" s="33"/>
      <c r="AE27" s="26"/>
      <c r="AF27" s="26"/>
      <c r="AG27" s="26"/>
      <c r="AH27" s="26"/>
    </row>
    <row r="28" spans="2:34" s="25" customFormat="1" ht="27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9"/>
      <c r="Q28" s="29"/>
      <c r="R28" s="29"/>
      <c r="S28" s="29"/>
      <c r="T28" s="29"/>
      <c r="U28" s="29"/>
      <c r="V28" s="29"/>
      <c r="W28" s="29"/>
      <c r="X28" s="27"/>
      <c r="Y28" s="31"/>
      <c r="Z28" s="29"/>
      <c r="AB28" s="33"/>
      <c r="AC28" s="33"/>
      <c r="AD28" s="26"/>
      <c r="AE28" s="26"/>
      <c r="AF28" s="26"/>
      <c r="AG28" s="26"/>
      <c r="AH28" s="26"/>
    </row>
    <row r="29" spans="2:34" s="25" customFormat="1" ht="27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8"/>
      <c r="Q29" s="28"/>
      <c r="R29" s="29"/>
      <c r="S29" s="29"/>
      <c r="T29" s="29"/>
      <c r="U29" s="29"/>
      <c r="V29" s="29"/>
      <c r="W29" s="29"/>
      <c r="X29" s="27"/>
      <c r="Y29" s="31"/>
      <c r="Z29" s="29"/>
      <c r="AB29" s="33"/>
      <c r="AC29" s="33"/>
      <c r="AD29" s="26"/>
      <c r="AE29" s="26"/>
      <c r="AF29" s="26"/>
      <c r="AG29" s="26"/>
      <c r="AH29" s="26"/>
    </row>
    <row r="30" spans="2:34" s="25" customFormat="1" ht="27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8"/>
      <c r="Q30" s="28"/>
      <c r="R30" s="29"/>
      <c r="S30" s="29"/>
      <c r="T30" s="29"/>
      <c r="U30" s="29"/>
      <c r="V30" s="29"/>
      <c r="W30" s="29"/>
      <c r="X30" s="27"/>
      <c r="Y30" s="31"/>
      <c r="Z30" s="29"/>
      <c r="AB30" s="33"/>
      <c r="AC30" s="33"/>
      <c r="AD30" s="26"/>
      <c r="AE30" s="26"/>
      <c r="AF30" s="26"/>
      <c r="AG30" s="26"/>
      <c r="AH30" s="26"/>
    </row>
    <row r="31" spans="2:34" s="6" customForma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34"/>
      <c r="S31" s="34"/>
      <c r="T31" s="34"/>
      <c r="U31" s="34"/>
      <c r="V31" s="5"/>
      <c r="W31" s="5"/>
      <c r="X31" s="5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4" s="6" customForma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5"/>
      <c r="S32" s="35"/>
      <c r="T32" s="35"/>
      <c r="U32" s="35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2:34" s="6" customFormat="1" ht="23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6"/>
      <c r="Q33" s="36"/>
      <c r="R33" s="36"/>
      <c r="S33" s="36"/>
      <c r="T33" s="36"/>
      <c r="U33" s="37"/>
      <c r="V33" s="37"/>
      <c r="W33" s="38"/>
      <c r="X33" s="38"/>
      <c r="Y33" s="37"/>
      <c r="Z33" s="39"/>
      <c r="AD33" s="40"/>
      <c r="AE33" s="21"/>
      <c r="AF33" s="21"/>
      <c r="AG33" s="21"/>
      <c r="AH33" s="21"/>
    </row>
    <row r="34" spans="2:34" s="6" customForma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2:34" s="6" customFormat="1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2:34" s="6" customForma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2:34" s="6" customFormat="1" ht="23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42"/>
      <c r="AD37" s="42"/>
      <c r="AE37" s="21"/>
      <c r="AF37" s="21"/>
      <c r="AG37" s="21"/>
      <c r="AH37" s="21"/>
    </row>
    <row r="38" spans="2:34" s="6" customFormat="1" ht="23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42"/>
      <c r="AD38" s="42"/>
      <c r="AE38" s="21"/>
      <c r="AF38" s="21"/>
      <c r="AG38" s="21"/>
      <c r="AH38" s="21"/>
    </row>
    <row r="39" spans="2:34" s="6" customFormat="1" ht="23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42"/>
      <c r="AD39" s="42"/>
      <c r="AE39" s="21"/>
      <c r="AF39" s="21"/>
      <c r="AG39" s="21"/>
      <c r="AH39" s="21"/>
    </row>
    <row r="40" spans="2:34" s="6" customForma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2:34" s="6" customForma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2:34" s="6" customForma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2:34" s="6" customForma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2:34" s="6" customFormat="1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2:34" s="6" customForma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2:34" s="6" customFormat="1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4" s="6" customForma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2:34" s="6" customForma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2:34" s="6" customFormat="1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2:34" s="6" customForma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 s="6" customFormat="1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s="6" customForma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 s="6" customFormat="1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2:34" s="6" customForma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 s="6" customFormat="1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2:34" s="6" customForma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2:34" s="6" customFormat="1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2:34" s="6" customFormat="1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2:34" s="6" customForma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2:34" s="6" customFormat="1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2:34" s="6" customFormat="1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2:34" s="6" customForma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2:34" s="6" customFormat="1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 s="6" customForma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2:34" s="6" customForma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2:34" s="6" customForma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2:34" s="6" customForma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2:34" s="6" customForma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2:34" s="6" customFormat="1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2:34" s="6" customForma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2:34" s="6" customFormat="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2:34" s="6" customFormat="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2:34" s="6" customFormat="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2:34" s="6" customFormat="1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2:34" s="6" customFormat="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2:34" s="6" customFormat="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2:34" s="6" customFormat="1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2:34" s="6" customFormat="1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2:34" s="6" customFormat="1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2:34" s="6" customForma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2:34" s="6" customFormat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2:34" s="6" customFormat="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2:34" s="6" customFormat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2:34" s="6" customFormat="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2:34" s="6" customFormat="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2:34" s="6" customForma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2:34" s="6" customForma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2:34" s="6" customForma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2:34" s="6" customForma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2:34" s="6" customFormat="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2:34" s="6" customFormat="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2:34" s="6" customForma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2:34" s="6" customFormat="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2:34" s="6" customFormat="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2:34" s="6" customFormat="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2:34" s="6" customForma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2:34" s="6" customForma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2:34" s="6" customForma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2:34" s="6" customForma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2:34" s="6" customForma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2:34" s="6" customForma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2:34" s="6" customForma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2:34" s="6" customForma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2:34" s="6" customForma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2:34" s="6" customForma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2:34" s="6" customForma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2:34" s="6" customForma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2:34" s="6" customForma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2:34" s="6" customForma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2:34" s="6" customForma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2:34" s="6" customForma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2:34" s="6" customForma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2:34" s="6" customForma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2:34" s="6" customForma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2:34" s="6" customForma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2:34" s="6" customForma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2:34" s="6" customForma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2:34" s="6" customForma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2:34" s="6" customForma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2:34" s="6" customForma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2:34" s="6" customForma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2:34" s="6" customForma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2:34" s="6" customForma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2:34" s="6" customForma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2:34" s="6" customForma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2:34" s="6" customForma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2:34" s="6" customForma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2:34" s="6" customForma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2:34" s="6" customForma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2:34" s="6" customForma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2:34" s="6" customForma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2:34" s="6" customForma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2:34" s="6" customForma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2:34" s="6" customForma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2:34" s="6" customForma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2:34" s="6" customFormat="1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2:34" s="6" customFormat="1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s="6" customFormat="1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2:34" s="6" customFormat="1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2:34" s="6" customForma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2:34" s="6" customForma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2:34" s="6" customFormat="1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2:34" s="6" customFormat="1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2:34" s="6" customFormat="1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2:34" s="6" customFormat="1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2:34" s="6" customFormat="1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2:34" s="6" customFormat="1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2:34" s="6" customFormat="1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2:34" s="6" customFormat="1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2:34" s="6" customFormat="1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2:34" s="6" customFormat="1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2:34" s="6" customFormat="1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2:34" s="6" customFormat="1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2:34" s="6" customFormat="1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2:34" s="6" customFormat="1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2:34" s="6" customFormat="1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2:34" s="6" customFormat="1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2:34" s="6" customFormat="1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2:34" s="6" customFormat="1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2:34" s="6" customFormat="1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2:34" s="6" customFormat="1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2:34" s="6" customFormat="1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2:34" s="6" customFormat="1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2:34" s="6" customFormat="1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2:34" s="6" customFormat="1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2:34" s="6" customFormat="1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2:34" s="6" customFormat="1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2:34" s="6" customFormat="1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2:34" s="6" customFormat="1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2:34" s="6" customFormat="1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2:34" s="6" customFormat="1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2:34" s="6" customFormat="1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2:34" s="6" customFormat="1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2:34" s="6" customFormat="1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2:34" s="6" customFormat="1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2:34" s="6" customFormat="1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2:34" s="6" customFormat="1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2:34" s="6" customFormat="1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2:34" s="6" customFormat="1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2:34" s="6" customFormat="1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2:34" s="6" customFormat="1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2:34" s="6" customFormat="1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2:34" s="6" customFormat="1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2:34" s="6" customFormat="1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2:34" s="6" customFormat="1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2:34" s="6" customFormat="1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2:34" s="6" customFormat="1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2:34" s="6" customFormat="1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2:34" s="6" customFormat="1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2:34" s="6" customFormat="1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2:34" s="6" customFormat="1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2:34" s="6" customFormat="1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2:34" s="6" customFormat="1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2:34" s="6" customFormat="1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2:34" s="6" customFormat="1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2:34" s="6" customFormat="1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2:34" s="6" customFormat="1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2:34" s="6" customFormat="1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2:34" s="6" customFormat="1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2:34" s="6" customFormat="1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2:34" s="6" customFormat="1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2:34" s="6" customFormat="1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2:34" s="6" customFormat="1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2:34" s="6" customFormat="1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2:34" s="6" customFormat="1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2:34" s="6" customFormat="1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2:34" s="6" customFormat="1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2:34" s="6" customFormat="1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2:34" s="6" customFormat="1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2:34" s="6" customFormat="1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2:34" s="6" customFormat="1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2:34" s="6" customFormat="1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2:34" s="6" customFormat="1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2:34" s="6" customFormat="1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2:34" s="6" customFormat="1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2:34" s="6" customFormat="1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2:34" s="6" customFormat="1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2:34" s="6" customFormat="1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2:34" s="6" customFormat="1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2:34" s="6" customFormat="1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2:34" s="6" customFormat="1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2:34" s="6" customFormat="1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2:34" s="6" customFormat="1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2:34" s="6" customFormat="1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2:34" s="6" customFormat="1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2:34" s="6" customFormat="1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2:34" s="6" customFormat="1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2:34" s="6" customFormat="1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2:34" s="6" customFormat="1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2:34" s="6" customFormat="1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2:34" s="6" customFormat="1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2:34" s="6" customFormat="1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2:34" s="6" customFormat="1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2:34" s="6" customFormat="1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2:34" s="6" customFormat="1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2:34" s="6" customFormat="1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2:34" s="6" customFormat="1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2:34" s="6" customFormat="1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2:34" s="6" customFormat="1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2:34" s="6" customFormat="1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2:34" s="6" customFormat="1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2:34" s="6" customFormat="1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2:34" s="6" customFormat="1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2:34" s="6" customFormat="1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2:34" s="6" customFormat="1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2:34" s="6" customFormat="1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2:34" s="6" customFormat="1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2:34" s="6" customFormat="1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2:34" s="6" customFormat="1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2:34" s="6" customFormat="1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2:34" s="6" customFormat="1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2:34" s="6" customFormat="1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2:34" s="6" customFormat="1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2:34" s="6" customFormat="1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2:34" s="6" customFormat="1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2:34" s="6" customFormat="1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2:34" s="6" customFormat="1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2:34" s="6" customFormat="1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2:34" s="6" customFormat="1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2:34" s="6" customFormat="1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2:34" s="6" customFormat="1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2:34" s="6" customFormat="1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2:34" s="6" customFormat="1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2:34" s="6" customFormat="1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2:34" s="6" customFormat="1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2:34" s="6" customFormat="1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2:34" s="6" customFormat="1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2:34" s="6" customFormat="1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2:34" s="6" customFormat="1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2:34" s="6" customFormat="1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2:34" s="6" customFormat="1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2:34" s="6" customFormat="1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2:34" s="6" customFormat="1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2:34" s="6" customFormat="1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2:34" s="6" customFormat="1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2:34" s="6" customFormat="1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2:34" s="6" customFormat="1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2:34" s="6" customFormat="1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2:34" s="6" customFormat="1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2:34" s="6" customFormat="1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2:34" s="6" customFormat="1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2:34" s="6" customFormat="1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2:34" s="6" customFormat="1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2:34" s="6" customFormat="1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2:34" s="6" customFormat="1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2:34" s="6" customFormat="1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2:34" s="6" customFormat="1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2:34" s="6" customFormat="1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2:34" s="6" customFormat="1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2:34" s="6" customFormat="1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2:34" s="6" customFormat="1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2:34" s="6" customFormat="1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2:34" s="6" customFormat="1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2:34" s="6" customFormat="1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2:34" s="6" customFormat="1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2:34" s="6" customFormat="1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2:34" s="6" customFormat="1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2:34" s="6" customFormat="1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2:34" s="6" customFormat="1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2:34" s="6" customFormat="1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2:34" s="6" customFormat="1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2:34" s="6" customFormat="1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2:34" s="6" customFormat="1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2:34" s="6" customFormat="1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2:34" s="6" customFormat="1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2:34" s="6" customFormat="1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2:34" s="6" customFormat="1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2:34" s="6" customFormat="1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2:34" s="6" customFormat="1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2:34" s="6" customFormat="1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2:34" s="6" customFormat="1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2:34" s="6" customFormat="1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2:34" s="6" customFormat="1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2:34" s="6" customFormat="1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2:34" s="6" customFormat="1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2:34" s="6" customFormat="1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2:34" s="6" customFormat="1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2:34" s="6" customFormat="1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2:34" s="6" customFormat="1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2:34" s="6" customFormat="1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2:34" s="6" customFormat="1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2:34" s="6" customFormat="1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2:34" s="6" customFormat="1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2:34" s="6" customFormat="1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2:34" s="6" customFormat="1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2:34" s="6" customFormat="1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2:34" s="6" customFormat="1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2:34" s="6" customFormat="1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2:34" s="6" customFormat="1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2:34" s="6" customFormat="1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2:34" s="6" customFormat="1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2:34" s="6" customFormat="1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2:34" s="6" customFormat="1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2:34" s="6" customFormat="1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2:34" s="6" customFormat="1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2:34" s="6" customFormat="1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2:34" s="6" customFormat="1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2:34" s="6" customFormat="1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2:34" s="6" customFormat="1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2:34" s="6" customFormat="1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2:34" s="6" customFormat="1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2:34" s="6" customFormat="1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2:34" s="6" customFormat="1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2:34" s="6" customFormat="1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2:34" s="6" customFormat="1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2:34" s="6" customFormat="1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2:34" s="6" customFormat="1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2:34" s="6" customFormat="1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2:34" s="6" customFormat="1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2:34" s="6" customFormat="1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2:34" s="6" customFormat="1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2:34" s="6" customFormat="1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2:34" s="6" customFormat="1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2:34" s="6" customFormat="1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2:34" s="6" customFormat="1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2:34" s="6" customFormat="1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2:34" s="6" customFormat="1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2:34" s="6" customFormat="1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2:34" s="6" customFormat="1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2:34" s="6" customFormat="1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2:34" s="6" customFormat="1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2:34" s="6" customFormat="1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2:34" s="6" customFormat="1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2:34" s="6" customFormat="1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2:34" s="6" customFormat="1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2:34" s="6" customFormat="1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2:34" s="6" customFormat="1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2:34" s="6" customFormat="1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2:34" s="6" customFormat="1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2:34" s="6" customFormat="1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2:34" s="6" customFormat="1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2:34" s="6" customFormat="1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2:34" s="6" customFormat="1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2:34" s="6" customFormat="1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2:34" s="6" customFormat="1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2:34" s="6" customFormat="1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2:34" s="6" customFormat="1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2:34" s="6" customFormat="1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2:34" s="6" customFormat="1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2:34" s="6" customFormat="1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2:34" s="6" customFormat="1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2:34" s="6" customFormat="1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2:34" s="6" customFormat="1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2:34" s="6" customFormat="1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2:34" s="6" customFormat="1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2:34" s="6" customFormat="1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2:34" s="6" customFormat="1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2:34" s="6" customFormat="1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2:34" s="6" customFormat="1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2:34" s="6" customFormat="1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2:34" s="6" customFormat="1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2:34" s="6" customFormat="1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2:34" s="6" customFormat="1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2:34" s="6" customFormat="1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2:34" s="6" customFormat="1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2:34" s="6" customFormat="1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2:34" s="6" customFormat="1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2:34" s="6" customFormat="1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2:34" s="6" customFormat="1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2:34" s="6" customFormat="1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2:34" s="6" customFormat="1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2:34" s="6" customFormat="1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2:34" s="6" customFormat="1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2:34" s="6" customFormat="1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2:34" s="6" customFormat="1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2:34" s="6" customFormat="1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2:34" s="6" customFormat="1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2:34" s="6" customFormat="1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2:34" s="6" customFormat="1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2:34" s="6" customFormat="1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2:34" s="6" customFormat="1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2:34" s="6" customFormat="1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2:34" s="6" customFormat="1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2:34" s="6" customFormat="1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2:34" s="6" customFormat="1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2:34" s="6" customFormat="1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2:34" s="6" customFormat="1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2:34" s="6" customFormat="1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2:34" s="6" customFormat="1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2:34" s="6" customFormat="1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2:34" s="6" customFormat="1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2:34" s="6" customFormat="1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2:34" s="6" customFormat="1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2:34" s="6" customFormat="1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2:34" s="6" customFormat="1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2:34" s="6" customFormat="1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2:34" s="6" customFormat="1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2:34" s="6" customFormat="1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2:34" s="6" customFormat="1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2:34" s="6" customFormat="1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2:34" s="6" customFormat="1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2:34" s="6" customFormat="1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2:34" s="6" customFormat="1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2:34" s="6" customFormat="1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2:34" s="6" customFormat="1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2:34" s="6" customFormat="1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2:34" s="6" customFormat="1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2:34" s="6" customFormat="1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2:34" s="6" customFormat="1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2:34" s="6" customFormat="1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2:34" s="6" customFormat="1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2:34" s="6" customFormat="1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2:34" s="6" customFormat="1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2:34" s="6" customFormat="1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2:34" s="6" customFormat="1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2:34" s="6" customFormat="1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2:34" s="6" customFormat="1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2:34" s="6" customFormat="1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2:34" s="6" customFormat="1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2:34" s="6" customFormat="1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2:34" s="6" customFormat="1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2:34" s="6" customFormat="1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2:34" s="6" customFormat="1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2:34" s="6" customFormat="1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2:34" s="6" customFormat="1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2:34" s="6" customFormat="1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2:34" s="6" customFormat="1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2:34" s="6" customFormat="1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2:34" s="6" customFormat="1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2:34" s="6" customFormat="1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2:34" s="6" customFormat="1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2:34" s="6" customFormat="1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2:34" s="6" customFormat="1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2:34" s="6" customFormat="1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2:34" s="6" customFormat="1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2:34" s="6" customFormat="1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2:34" s="6" customFormat="1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2:34" s="6" customFormat="1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2:34" s="6" customFormat="1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2:34" s="6" customFormat="1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2:34" s="6" customFormat="1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2:34" s="6" customFormat="1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2:34" s="6" customFormat="1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2:34" s="6" customFormat="1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2:34" s="6" customFormat="1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2:34" s="6" customFormat="1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2:34" s="6" customFormat="1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2:34" s="6" customFormat="1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2:34" s="6" customFormat="1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2:34" s="6" customFormat="1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2:34" s="6" customFormat="1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2:34" s="6" customFormat="1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2:34" s="6" customFormat="1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2:34" s="6" customFormat="1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2:34" s="6" customFormat="1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2:34" s="6" customFormat="1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2:34" s="6" customFormat="1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2:34" s="6" customFormat="1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2:34" s="6" customFormat="1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spans="2:34" s="6" customFormat="1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spans="2:34" s="6" customFormat="1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spans="2:34" s="6" customFormat="1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spans="2:34" s="6" customFormat="1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spans="2:34" s="6" customFormat="1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spans="2:34" s="6" customFormat="1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spans="2:34" s="6" customFormat="1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spans="2:34" s="6" customFormat="1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spans="2:34" s="6" customFormat="1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spans="2:34" s="6" customFormat="1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spans="2:34" s="6" customFormat="1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spans="2:34" s="6" customFormat="1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spans="2:34" s="6" customFormat="1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spans="2:34" s="6" customFormat="1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spans="2:34" s="6" customFormat="1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spans="2:34" s="6" customFormat="1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spans="2:34" s="6" customFormat="1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spans="2:34" s="6" customFormat="1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2:34" s="6" customFormat="1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spans="2:34" s="6" customFormat="1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spans="2:34" s="6" customFormat="1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spans="2:34" s="6" customFormat="1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spans="2:34" s="6" customFormat="1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spans="2:34" s="6" customFormat="1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spans="2:34" s="6" customFormat="1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spans="2:34" s="6" customFormat="1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spans="2:34" s="6" customFormat="1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spans="2:34" s="6" customFormat="1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spans="2:34" s="6" customFormat="1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spans="2:34" s="6" customFormat="1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spans="2:34" s="6" customFormat="1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spans="2:34" s="6" customFormat="1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spans="2:34" s="6" customFormat="1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spans="2:34" s="6" customFormat="1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spans="2:34" s="6" customFormat="1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spans="2:34" s="6" customFormat="1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  <row r="526" spans="2:34" s="6" customFormat="1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</row>
    <row r="527" spans="2:34" s="6" customFormat="1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</row>
    <row r="528" spans="2:34" s="6" customFormat="1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</row>
    <row r="529" spans="2:34" s="6" customFormat="1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</row>
    <row r="530" spans="2:34" s="6" customFormat="1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</row>
    <row r="531" spans="2:34" s="6" customFormat="1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</row>
    <row r="532" spans="2:34" s="6" customFormat="1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</row>
    <row r="533" spans="2:34" s="6" customFormat="1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</row>
    <row r="534" spans="2:34" s="6" customFormat="1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</row>
    <row r="535" spans="2:34" s="6" customFormat="1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</row>
    <row r="536" spans="2:34" s="6" customFormat="1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</row>
    <row r="537" spans="2:34" s="6" customFormat="1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</row>
    <row r="538" spans="2:34" s="6" customFormat="1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</row>
    <row r="539" spans="2:34" s="6" customFormat="1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</row>
    <row r="540" spans="2:34" s="6" customFormat="1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spans="2:34" s="6" customFormat="1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</row>
    <row r="542" spans="2:34" s="6" customFormat="1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</row>
    <row r="543" spans="2:34" s="6" customFormat="1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</row>
    <row r="544" spans="2:34" s="6" customFormat="1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</row>
    <row r="545" spans="2:34" s="6" customFormat="1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</row>
    <row r="546" spans="2:34" s="6" customFormat="1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</row>
    <row r="547" spans="2:34" s="6" customFormat="1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</row>
    <row r="548" spans="2:34" s="6" customFormat="1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</row>
    <row r="549" spans="2:34" s="6" customFormat="1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</row>
    <row r="550" spans="2:34" s="6" customFormat="1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</row>
    <row r="551" spans="2:34" s="6" customFormat="1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</row>
    <row r="552" spans="2:34" s="6" customFormat="1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</row>
    <row r="553" spans="2:34" s="6" customFormat="1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</row>
    <row r="554" spans="2:34" s="6" customFormat="1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</row>
    <row r="555" spans="2:34" s="6" customFormat="1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</row>
    <row r="556" spans="2:34" s="6" customFormat="1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</row>
    <row r="557" spans="2:34" s="6" customFormat="1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</row>
    <row r="558" spans="2:34" s="6" customFormat="1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</row>
    <row r="559" spans="2:34" s="6" customFormat="1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</row>
    <row r="560" spans="2:34" s="6" customFormat="1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</row>
    <row r="561" spans="2:34" s="6" customFormat="1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</row>
    <row r="562" spans="2:34" s="6" customFormat="1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</row>
    <row r="563" spans="2:34" s="6" customFormat="1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</row>
    <row r="564" spans="2:34" s="6" customFormat="1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</row>
    <row r="565" spans="2:34" s="6" customFormat="1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</row>
    <row r="566" spans="2:34" s="6" customFormat="1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</row>
    <row r="567" spans="2:34" s="6" customFormat="1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</row>
    <row r="568" spans="2:34" s="6" customFormat="1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</row>
    <row r="569" spans="2:34" s="6" customFormat="1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</row>
    <row r="570" spans="2:34" s="6" customFormat="1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</row>
    <row r="571" spans="2:34" s="6" customFormat="1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</row>
    <row r="572" spans="2:34" s="6" customFormat="1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</row>
    <row r="573" spans="2:34" s="6" customFormat="1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spans="2:34" s="6" customFormat="1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</row>
    <row r="575" spans="2:34" s="6" customFormat="1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</row>
    <row r="576" spans="2:34" s="6" customFormat="1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</row>
    <row r="577" spans="2:34" s="6" customFormat="1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</row>
    <row r="578" spans="2:34" s="6" customFormat="1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</row>
    <row r="579" spans="2:34" s="6" customFormat="1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</row>
    <row r="580" spans="2:34" s="6" customFormat="1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</row>
    <row r="581" spans="2:34" s="6" customFormat="1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</row>
    <row r="582" spans="2:34" s="6" customFormat="1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</row>
    <row r="583" spans="2:34" s="6" customFormat="1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</row>
    <row r="584" spans="2:34" s="6" customFormat="1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</row>
    <row r="585" spans="2:34" s="6" customFormat="1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</row>
    <row r="586" spans="2:34" s="6" customFormat="1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</row>
    <row r="587" spans="2:34" s="6" customFormat="1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</row>
    <row r="588" spans="2:34" s="6" customFormat="1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</row>
    <row r="589" spans="2:34" s="6" customFormat="1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</row>
    <row r="590" spans="2:34" s="6" customFormat="1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</row>
    <row r="591" spans="2:34" s="6" customFormat="1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</row>
    <row r="592" spans="2:34" s="6" customFormat="1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</row>
    <row r="593" spans="2:34" s="6" customFormat="1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</row>
    <row r="594" spans="2:34" s="6" customFormat="1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</row>
    <row r="595" spans="2:34" s="6" customFormat="1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spans="2:34" s="6" customFormat="1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</row>
    <row r="597" spans="2:34" s="6" customFormat="1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spans="2:34" s="6" customFormat="1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spans="2:34" s="6" customFormat="1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spans="2:34" s="6" customFormat="1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spans="2:34" s="6" customFormat="1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spans="2:34" s="6" customFormat="1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spans="2:34" s="6" customFormat="1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  <row r="604" spans="2:34" s="6" customFormat="1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spans="2:34" s="6" customFormat="1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</row>
    <row r="606" spans="2:34" s="6" customFormat="1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</row>
    <row r="607" spans="2:34" s="6" customFormat="1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spans="2:34" s="6" customFormat="1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</row>
    <row r="609" spans="2:34" s="6" customFormat="1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</row>
    <row r="610" spans="2:34" s="6" customFormat="1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</row>
    <row r="611" spans="2:34" s="6" customFormat="1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</row>
    <row r="612" spans="2:34" s="6" customFormat="1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</row>
    <row r="613" spans="2:34" s="6" customFormat="1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</row>
    <row r="614" spans="2:34" s="6" customFormat="1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</row>
    <row r="615" spans="2:34" s="6" customFormat="1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</row>
    <row r="616" spans="2:34" s="6" customFormat="1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</row>
    <row r="617" spans="2:34" s="6" customFormat="1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</row>
    <row r="618" spans="2:34" s="6" customFormat="1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</row>
    <row r="619" spans="2:34" s="6" customFormat="1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spans="2:34" s="6" customFormat="1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</row>
    <row r="621" spans="2:34" s="6" customFormat="1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</row>
    <row r="622" spans="2:34" s="6" customFormat="1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</row>
    <row r="623" spans="2:34" s="6" customFormat="1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</row>
    <row r="624" spans="2:34" s="6" customFormat="1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</row>
    <row r="625" spans="2:34" s="6" customFormat="1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</row>
    <row r="626" spans="2:34" s="6" customFormat="1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</row>
    <row r="627" spans="2:34" s="6" customFormat="1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</row>
    <row r="628" spans="2:34" s="6" customFormat="1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</row>
    <row r="629" spans="2:34" s="6" customFormat="1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</row>
    <row r="630" spans="2:34" s="6" customFormat="1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</row>
    <row r="631" spans="2:34" s="6" customFormat="1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spans="2:34" s="6" customFormat="1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</row>
    <row r="633" spans="2:34" s="6" customFormat="1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</row>
    <row r="634" spans="2:34" s="6" customFormat="1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</row>
    <row r="635" spans="2:34" s="6" customFormat="1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</row>
    <row r="636" spans="2:34" s="6" customFormat="1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spans="2:34" s="6" customFormat="1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</row>
    <row r="638" spans="2:34" s="6" customFormat="1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</row>
    <row r="639" spans="2:34" s="6" customFormat="1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</row>
    <row r="640" spans="2:34" s="6" customFormat="1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</row>
    <row r="641" spans="2:34" s="6" customFormat="1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</row>
    <row r="642" spans="2:34" s="6" customFormat="1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</row>
    <row r="643" spans="2:34" s="6" customFormat="1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spans="2:34" s="6" customFormat="1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</row>
    <row r="645" spans="2:34" s="6" customFormat="1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</row>
    <row r="646" spans="2:34" s="6" customFormat="1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</row>
    <row r="647" spans="2:34" s="6" customFormat="1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</row>
    <row r="648" spans="2:34" s="6" customFormat="1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</row>
    <row r="649" spans="2:34" s="6" customFormat="1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</row>
    <row r="650" spans="2:34" s="6" customFormat="1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</row>
    <row r="651" spans="2:34" s="6" customFormat="1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</row>
    <row r="652" spans="2:34" s="6" customFormat="1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</row>
    <row r="653" spans="2:34" s="6" customFormat="1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</row>
    <row r="654" spans="2:34" s="6" customFormat="1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</row>
    <row r="655" spans="2:34" s="6" customFormat="1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</row>
    <row r="656" spans="2:34" s="6" customFormat="1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</row>
    <row r="657" spans="2:34" s="6" customFormat="1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</row>
    <row r="658" spans="2:34" s="6" customFormat="1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</row>
    <row r="659" spans="2:34" s="6" customFormat="1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</row>
    <row r="660" spans="2:34" s="6" customFormat="1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</row>
    <row r="661" spans="2:34" s="6" customFormat="1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</row>
    <row r="662" spans="2:34" s="6" customFormat="1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</row>
    <row r="663" spans="2:34" s="6" customFormat="1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</row>
    <row r="664" spans="2:34" s="6" customFormat="1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</row>
    <row r="665" spans="2:34" s="6" customFormat="1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</row>
    <row r="666" spans="2:34" s="6" customFormat="1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</row>
    <row r="667" spans="2:34" s="6" customFormat="1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</row>
    <row r="668" spans="2:34" s="6" customFormat="1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</row>
    <row r="669" spans="2:34" s="6" customFormat="1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spans="2:34" s="6" customFormat="1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</row>
    <row r="671" spans="2:34" s="6" customFormat="1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</row>
    <row r="672" spans="2:34" s="6" customFormat="1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</row>
    <row r="673" spans="2:34" s="6" customFormat="1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</row>
    <row r="674" spans="2:34" s="6" customFormat="1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</row>
    <row r="675" spans="2:34" s="6" customFormat="1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</row>
    <row r="676" spans="2:34" s="6" customFormat="1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</row>
    <row r="677" spans="2:34" s="6" customFormat="1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</row>
    <row r="678" spans="2:34" s="6" customFormat="1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</row>
    <row r="679" spans="2:34" s="6" customFormat="1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</row>
    <row r="680" spans="2:34" s="6" customFormat="1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</row>
    <row r="681" spans="2:34" s="6" customFormat="1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</row>
    <row r="682" spans="2:34" s="6" customFormat="1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</row>
    <row r="683" spans="2:34" s="6" customFormat="1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</row>
    <row r="684" spans="2:34" s="6" customFormat="1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</row>
    <row r="685" spans="2:34" s="6" customFormat="1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</row>
    <row r="686" spans="2:34" s="6" customFormat="1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</row>
    <row r="687" spans="2:34" s="6" customFormat="1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</row>
    <row r="688" spans="2:34" s="6" customFormat="1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</row>
    <row r="689" spans="2:34" s="6" customFormat="1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</row>
    <row r="690" spans="2:34" s="6" customFormat="1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</row>
    <row r="691" spans="2:34" s="6" customFormat="1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</row>
    <row r="692" spans="2:34" s="6" customFormat="1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</row>
    <row r="693" spans="2:34" s="6" customFormat="1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</row>
    <row r="694" spans="2:34" s="6" customFormat="1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</row>
    <row r="695" spans="2:34" s="6" customFormat="1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</row>
    <row r="696" spans="2:34" s="6" customFormat="1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</row>
    <row r="697" spans="2:34" s="6" customFormat="1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</row>
    <row r="698" spans="2:34" s="6" customFormat="1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</row>
    <row r="699" spans="2:34" s="6" customFormat="1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</row>
    <row r="700" spans="2:34" s="6" customFormat="1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spans="2:34" s="6" customFormat="1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</row>
    <row r="702" spans="2:34" s="6" customFormat="1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</row>
    <row r="703" spans="2:34" s="6" customFormat="1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</row>
    <row r="704" spans="2:34" s="6" customFormat="1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</row>
    <row r="705" spans="2:34" s="6" customFormat="1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</row>
    <row r="706" spans="2:34" s="6" customFormat="1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</row>
    <row r="707" spans="2:34" s="6" customFormat="1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</row>
    <row r="708" spans="2:34" s="6" customFormat="1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</row>
    <row r="709" spans="2:34" s="6" customFormat="1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</row>
    <row r="710" spans="2:34" s="6" customFormat="1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</row>
    <row r="711" spans="2:34" s="6" customFormat="1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</row>
    <row r="712" spans="2:34" s="6" customFormat="1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</row>
    <row r="713" spans="2:34" s="6" customFormat="1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</row>
    <row r="714" spans="2:34" s="6" customFormat="1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</row>
    <row r="715" spans="2:34" s="6" customFormat="1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</row>
    <row r="716" spans="2:34" s="6" customFormat="1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</row>
    <row r="717" spans="2:34" s="6" customFormat="1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</row>
    <row r="718" spans="2:34" s="6" customFormat="1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</row>
    <row r="719" spans="2:34" s="6" customFormat="1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</row>
    <row r="720" spans="2:34" s="6" customFormat="1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</row>
    <row r="721" spans="2:34" s="6" customFormat="1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</row>
    <row r="722" spans="2:34" s="6" customFormat="1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</row>
    <row r="723" spans="2:34" s="6" customFormat="1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</row>
    <row r="724" spans="2:34" s="6" customFormat="1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</row>
    <row r="725" spans="2:34" s="6" customFormat="1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</row>
    <row r="726" spans="2:34" s="6" customFormat="1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</row>
    <row r="727" spans="2:34" s="6" customFormat="1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</row>
    <row r="728" spans="2:34" s="6" customFormat="1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</row>
    <row r="729" spans="2:34" s="6" customFormat="1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</row>
    <row r="730" spans="2:34" s="6" customFormat="1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</row>
    <row r="731" spans="2:34" s="6" customFormat="1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</row>
    <row r="732" spans="2:34" s="6" customFormat="1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spans="2:34" s="6" customFormat="1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</row>
    <row r="734" spans="2:34" s="6" customFormat="1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</row>
    <row r="735" spans="2:34" s="6" customFormat="1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</row>
    <row r="736" spans="2:34" s="6" customFormat="1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</row>
    <row r="737" spans="2:34" s="6" customFormat="1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</row>
    <row r="738" spans="2:34" s="6" customFormat="1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</row>
    <row r="739" spans="2:34" s="6" customFormat="1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</row>
    <row r="740" spans="2:34" s="6" customFormat="1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</row>
    <row r="741" spans="2:34" s="6" customFormat="1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</row>
    <row r="742" spans="2:34" s="6" customFormat="1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</row>
    <row r="743" spans="2:34" s="6" customFormat="1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</row>
    <row r="744" spans="2:34" s="6" customFormat="1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</row>
    <row r="745" spans="2:34" s="6" customFormat="1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</row>
    <row r="746" spans="2:34" s="6" customFormat="1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</row>
    <row r="747" spans="2:34" s="6" customFormat="1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</row>
    <row r="748" spans="2:34" s="6" customFormat="1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</row>
    <row r="749" spans="2:34" s="6" customFormat="1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</row>
    <row r="750" spans="2:34" s="6" customFormat="1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</row>
    <row r="751" spans="2:34" s="6" customFormat="1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</row>
    <row r="752" spans="2:34" s="6" customFormat="1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</row>
    <row r="753" spans="2:34" s="6" customFormat="1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</row>
    <row r="754" spans="2:34" s="6" customFormat="1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</row>
    <row r="755" spans="2:34" s="6" customFormat="1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</row>
    <row r="756" spans="2:34" s="6" customFormat="1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</row>
    <row r="757" spans="2:34" s="6" customFormat="1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</row>
    <row r="758" spans="2:34" s="6" customFormat="1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</row>
    <row r="759" spans="2:34" s="6" customFormat="1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</row>
    <row r="760" spans="2:34" s="6" customFormat="1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</row>
    <row r="761" spans="2:34" s="6" customFormat="1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</row>
    <row r="762" spans="2:34" s="6" customFormat="1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</row>
    <row r="763" spans="2:34" s="6" customFormat="1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</row>
    <row r="764" spans="2:34" s="6" customFormat="1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</row>
    <row r="765" spans="2:34" s="6" customFormat="1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spans="2:34" s="6" customFormat="1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</row>
    <row r="767" spans="2:34" s="6" customFormat="1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</row>
    <row r="768" spans="2:34" s="6" customFormat="1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</row>
    <row r="769" spans="2:34" s="6" customFormat="1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</row>
    <row r="770" spans="2:34" s="6" customFormat="1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</row>
    <row r="771" spans="2:34" s="6" customFormat="1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</row>
    <row r="772" spans="2:34" s="6" customFormat="1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</row>
    <row r="773" spans="2:34" s="6" customFormat="1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</row>
    <row r="774" spans="2:34" s="6" customFormat="1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</row>
    <row r="775" spans="2:34" s="6" customFormat="1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</row>
    <row r="776" spans="2:34" s="6" customFormat="1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</row>
    <row r="777" spans="2:34" s="6" customFormat="1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</row>
    <row r="778" spans="2:34" s="6" customFormat="1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</row>
    <row r="779" spans="2:34" s="6" customFormat="1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</row>
    <row r="780" spans="2:34" s="6" customFormat="1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</row>
    <row r="781" spans="2:34" s="6" customFormat="1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</row>
    <row r="782" spans="2:34" s="6" customFormat="1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</row>
    <row r="783" spans="2:34" s="6" customFormat="1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</row>
    <row r="784" spans="2:34" s="6" customFormat="1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</row>
    <row r="785" spans="2:34" s="6" customFormat="1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</row>
    <row r="786" spans="2:34" s="6" customFormat="1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</row>
    <row r="787" spans="2:34" s="6" customFormat="1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</row>
    <row r="788" spans="2:34" s="6" customFormat="1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</row>
    <row r="789" spans="2:34" s="6" customFormat="1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</row>
    <row r="790" spans="2:34" s="6" customFormat="1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</row>
    <row r="791" spans="2:34" s="6" customFormat="1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</row>
    <row r="792" spans="2:34" s="6" customFormat="1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</row>
    <row r="793" spans="2:34" s="6" customFormat="1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</row>
    <row r="794" spans="2:34" s="6" customFormat="1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</row>
    <row r="795" spans="2:34" s="6" customFormat="1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</row>
    <row r="796" spans="2:34" s="6" customFormat="1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</row>
    <row r="797" spans="2:34" s="6" customFormat="1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</row>
    <row r="798" spans="2:34" s="6" customFormat="1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spans="2:34" s="6" customFormat="1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</row>
    <row r="800" spans="2:34" s="6" customFormat="1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</row>
    <row r="801" spans="2:34" s="6" customFormat="1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</row>
    <row r="802" spans="2:34" s="6" customFormat="1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</row>
    <row r="803" spans="2:34" s="6" customFormat="1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</row>
    <row r="804" spans="2:34" s="6" customFormat="1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</row>
    <row r="805" spans="2:34" s="6" customFormat="1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</row>
    <row r="806" spans="2:34" s="6" customFormat="1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</row>
    <row r="807" spans="2:34" s="6" customFormat="1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</row>
    <row r="808" spans="2:34" s="6" customFormat="1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</row>
    <row r="809" spans="2:34" s="6" customFormat="1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</row>
    <row r="810" spans="2:34" s="6" customFormat="1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</row>
    <row r="811" spans="2:34" s="6" customFormat="1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</row>
    <row r="812" spans="2:34" s="6" customFormat="1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</row>
    <row r="813" spans="2:34" s="6" customFormat="1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</row>
    <row r="814" spans="2:34" s="6" customFormat="1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</row>
    <row r="815" spans="2:34" s="6" customFormat="1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</row>
    <row r="816" spans="2:34" s="6" customFormat="1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</row>
    <row r="817" spans="2:34" s="6" customFormat="1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</row>
    <row r="818" spans="2:34" s="6" customFormat="1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</row>
    <row r="819" spans="2:34" s="6" customFormat="1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</row>
    <row r="820" spans="2:34" s="6" customFormat="1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</row>
    <row r="821" spans="2:34" s="6" customFormat="1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</row>
    <row r="822" spans="2:34" s="6" customFormat="1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</row>
    <row r="823" spans="2:34" s="6" customFormat="1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</row>
    <row r="824" spans="2:34" s="6" customFormat="1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</row>
    <row r="825" spans="2:34" s="6" customFormat="1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spans="2:34" s="6" customFormat="1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</row>
    <row r="827" spans="2:34" s="6" customFormat="1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</row>
    <row r="828" spans="2:34" s="6" customFormat="1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</row>
    <row r="829" spans="2:34" s="6" customFormat="1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</row>
    <row r="830" spans="2:34" s="6" customFormat="1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</row>
    <row r="831" spans="2:34" s="6" customFormat="1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spans="2:34" s="6" customFormat="1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</row>
    <row r="833" spans="2:34" s="6" customFormat="1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</row>
    <row r="834" spans="2:34" s="6" customFormat="1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</row>
    <row r="835" spans="2:34" s="6" customFormat="1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</row>
    <row r="836" spans="2:34" s="6" customFormat="1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</row>
    <row r="837" spans="2:34" s="6" customFormat="1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</row>
    <row r="838" spans="2:34" s="6" customFormat="1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</row>
    <row r="839" spans="2:34" s="6" customFormat="1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</row>
    <row r="840" spans="2:34" s="6" customFormat="1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</row>
    <row r="841" spans="2:34" s="6" customFormat="1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</row>
    <row r="842" spans="2:34" s="6" customFormat="1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</row>
    <row r="843" spans="2:34" s="6" customFormat="1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</row>
    <row r="844" spans="2:34" s="6" customFormat="1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</row>
    <row r="845" spans="2:34" s="6" customFormat="1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</row>
    <row r="846" spans="2:34" s="6" customFormat="1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</row>
    <row r="847" spans="2:34" s="6" customFormat="1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</row>
    <row r="848" spans="2:34" s="6" customFormat="1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</row>
    <row r="849" spans="2:34" s="6" customFormat="1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</row>
    <row r="850" spans="2:34" s="6" customFormat="1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</row>
    <row r="851" spans="2:34" s="6" customFormat="1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</row>
    <row r="852" spans="2:34" s="6" customFormat="1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</row>
    <row r="853" spans="2:34" s="6" customFormat="1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</row>
    <row r="854" spans="2:34" s="6" customFormat="1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</row>
    <row r="855" spans="2:34" s="6" customFormat="1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</row>
    <row r="856" spans="2:34" s="6" customFormat="1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</row>
    <row r="857" spans="2:34" s="6" customFormat="1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</row>
    <row r="858" spans="2:34" s="6" customFormat="1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</row>
    <row r="859" spans="2:34" s="6" customFormat="1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</row>
    <row r="860" spans="2:34" s="6" customFormat="1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</row>
    <row r="861" spans="2:34" s="6" customFormat="1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</row>
    <row r="862" spans="2:34" s="6" customFormat="1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</row>
    <row r="863" spans="2:34" s="6" customFormat="1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</row>
    <row r="864" spans="2:34" s="6" customFormat="1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spans="2:34" s="6" customFormat="1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</row>
    <row r="866" spans="2:34" s="6" customFormat="1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</row>
    <row r="867" spans="2:34" s="6" customFormat="1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</row>
    <row r="868" spans="2:34" s="6" customFormat="1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</row>
    <row r="869" spans="2:34" s="6" customFormat="1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</row>
    <row r="870" spans="2:34" s="6" customFormat="1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</row>
    <row r="871" spans="2:34" s="6" customFormat="1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</row>
    <row r="872" spans="2:34" s="6" customFormat="1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</row>
    <row r="873" spans="2:34" s="6" customFormat="1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</row>
    <row r="874" spans="2:34" s="6" customFormat="1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</row>
    <row r="875" spans="2:34" s="6" customFormat="1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</row>
    <row r="876" spans="2:34" s="6" customFormat="1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</row>
    <row r="877" spans="2:34" s="6" customFormat="1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</row>
    <row r="878" spans="2:34" s="6" customFormat="1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</row>
    <row r="879" spans="2:34" s="6" customFormat="1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</row>
    <row r="880" spans="2:34" s="6" customFormat="1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</row>
    <row r="881" spans="2:34" s="6" customFormat="1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</row>
    <row r="882" spans="2:34" s="6" customFormat="1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</row>
    <row r="883" spans="2:34" s="6" customFormat="1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</row>
    <row r="884" spans="2:34" s="6" customFormat="1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</row>
    <row r="885" spans="2:34" s="6" customFormat="1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</row>
    <row r="886" spans="2:34" s="6" customFormat="1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</row>
    <row r="887" spans="2:34" s="6" customFormat="1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</row>
    <row r="888" spans="2:34" s="6" customFormat="1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</row>
    <row r="889" spans="2:34" s="6" customFormat="1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</row>
    <row r="890" spans="2:34" s="6" customFormat="1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</row>
    <row r="891" spans="2:34" s="6" customFormat="1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</row>
    <row r="892" spans="2:34" s="6" customFormat="1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</row>
    <row r="893" spans="2:34" s="6" customFormat="1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</row>
    <row r="894" spans="2:34" s="6" customFormat="1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</row>
    <row r="895" spans="2:34" s="6" customFormat="1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</row>
    <row r="896" spans="2:34" s="6" customFormat="1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</row>
    <row r="897" spans="2:34" s="6" customFormat="1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spans="2:34" s="6" customFormat="1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</row>
    <row r="899" spans="2:34" s="6" customFormat="1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</row>
    <row r="900" spans="2:34" s="6" customFormat="1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</row>
    <row r="901" spans="2:34" s="6" customFormat="1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</row>
    <row r="902" spans="2:34" s="6" customFormat="1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</row>
    <row r="903" spans="2:34" s="6" customFormat="1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</row>
    <row r="904" spans="2:34" s="6" customFormat="1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</row>
    <row r="905" spans="2:34" s="6" customFormat="1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</row>
    <row r="906" spans="2:34" s="6" customFormat="1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</row>
    <row r="907" spans="2:34" s="6" customFormat="1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</row>
    <row r="908" spans="2:34" s="6" customFormat="1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</row>
    <row r="909" spans="2:34" s="6" customFormat="1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</row>
    <row r="910" spans="2:34" s="6" customFormat="1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</row>
    <row r="911" spans="2:34" s="6" customFormat="1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</row>
    <row r="912" spans="2:34" s="6" customFormat="1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</row>
    <row r="913" spans="2:34" s="6" customFormat="1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</row>
    <row r="914" spans="2:34" s="6" customFormat="1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</row>
    <row r="915" spans="2:34" s="6" customFormat="1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</row>
    <row r="916" spans="2:34" s="6" customFormat="1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</row>
    <row r="917" spans="2:34" s="6" customFormat="1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</row>
    <row r="918" spans="2:34" s="6" customFormat="1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</row>
    <row r="919" spans="2:34" s="6" customFormat="1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</row>
    <row r="920" spans="2:34" s="6" customFormat="1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</row>
    <row r="921" spans="2:34" s="6" customFormat="1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</row>
    <row r="922" spans="2:34" s="6" customFormat="1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</row>
    <row r="923" spans="2:34" s="6" customFormat="1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</row>
    <row r="924" spans="2:34" s="6" customFormat="1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</row>
    <row r="925" spans="2:34" s="6" customFormat="1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</row>
    <row r="926" spans="2:34" s="6" customFormat="1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</row>
    <row r="927" spans="2:34" s="6" customFormat="1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</row>
    <row r="928" spans="2:34" s="6" customFormat="1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</row>
    <row r="929" spans="2:34" s="6" customFormat="1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</row>
    <row r="930" spans="2:34" s="6" customFormat="1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spans="2:34" s="6" customFormat="1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</row>
    <row r="932" spans="2:34" s="6" customFormat="1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</row>
    <row r="933" spans="2:34" s="6" customFormat="1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</row>
    <row r="934" spans="2:34" s="6" customFormat="1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</row>
    <row r="935" spans="2:34" s="6" customFormat="1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</row>
    <row r="936" spans="2:34" s="6" customFormat="1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</row>
    <row r="937" spans="2:34" s="6" customFormat="1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</row>
    <row r="938" spans="2:34" s="6" customFormat="1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</row>
    <row r="939" spans="2:34" s="6" customFormat="1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</row>
    <row r="940" spans="2:34" s="6" customFormat="1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</row>
    <row r="941" spans="2:34" s="6" customFormat="1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</row>
    <row r="942" spans="2:34" s="6" customFormat="1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</row>
    <row r="943" spans="2:34" s="6" customFormat="1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</row>
    <row r="944" spans="2:34" s="6" customFormat="1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</row>
    <row r="945" spans="2:34" s="6" customFormat="1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</row>
    <row r="946" spans="2:34" s="6" customFormat="1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</row>
    <row r="947" spans="2:34" s="6" customFormat="1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</row>
    <row r="948" spans="2:34" s="6" customFormat="1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</row>
    <row r="949" spans="2:34" s="6" customFormat="1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</row>
    <row r="950" spans="2:34" s="6" customFormat="1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</row>
    <row r="951" spans="2:34" s="6" customFormat="1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</row>
    <row r="952" spans="2:34" s="6" customFormat="1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</row>
    <row r="953" spans="2:34" s="6" customFormat="1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</row>
    <row r="954" spans="2:34" s="6" customFormat="1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</row>
    <row r="955" spans="2:34" s="6" customFormat="1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</row>
    <row r="956" spans="2:34" s="6" customFormat="1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</row>
    <row r="957" spans="2:34" s="6" customFormat="1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</row>
    <row r="958" spans="2:34" s="6" customFormat="1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</row>
    <row r="959" spans="2:34" s="6" customFormat="1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</row>
    <row r="960" spans="2:34" s="6" customFormat="1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</row>
    <row r="961" spans="2:34" s="6" customFormat="1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</row>
    <row r="962" spans="2:34" s="6" customFormat="1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</row>
    <row r="963" spans="2:34" s="6" customFormat="1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spans="2:34" s="6" customFormat="1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</row>
    <row r="965" spans="2:34" s="6" customFormat="1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</row>
    <row r="966" spans="2:34" s="6" customFormat="1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</row>
    <row r="967" spans="2:34" s="6" customFormat="1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</row>
    <row r="968" spans="2:34" s="6" customFormat="1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</row>
    <row r="969" spans="2:34" s="6" customFormat="1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</row>
    <row r="970" spans="2:34" s="6" customFormat="1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</row>
    <row r="971" spans="2:34" s="6" customFormat="1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</row>
    <row r="972" spans="2:34" s="6" customFormat="1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</row>
    <row r="973" spans="2:34" s="6" customFormat="1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</row>
    <row r="974" spans="2:34" s="6" customFormat="1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</row>
    <row r="975" spans="2:34" s="6" customFormat="1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</row>
    <row r="976" spans="2:34" s="6" customFormat="1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</row>
    <row r="977" spans="2:34" s="6" customFormat="1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</row>
    <row r="978" spans="2:34" s="6" customFormat="1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</row>
    <row r="979" spans="2:34" s="6" customFormat="1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</row>
    <row r="980" spans="2:34" s="6" customFormat="1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</row>
    <row r="981" spans="2:34" s="6" customFormat="1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</row>
    <row r="982" spans="2:34" s="6" customFormat="1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</row>
    <row r="983" spans="2:34" s="6" customFormat="1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</row>
    <row r="984" spans="2:34" s="6" customFormat="1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</row>
    <row r="985" spans="2:34" s="6" customFormat="1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</row>
    <row r="986" spans="2:34" s="6" customFormat="1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</row>
    <row r="987" spans="2:34" s="6" customFormat="1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</row>
    <row r="988" spans="2:34" s="6" customFormat="1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</row>
    <row r="989" spans="2:34" s="6" customFormat="1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</row>
    <row r="990" spans="2:34" s="6" customFormat="1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</row>
    <row r="991" spans="2:34" s="6" customFormat="1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</row>
    <row r="992" spans="2:34" s="6" customFormat="1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</row>
    <row r="993" spans="2:34" s="6" customFormat="1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</row>
    <row r="994" spans="2:34" s="6" customFormat="1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spans="2:34" s="6" customFormat="1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</row>
    <row r="996" spans="2:34" s="6" customFormat="1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</row>
    <row r="997" spans="2:34" s="6" customFormat="1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</row>
    <row r="998" spans="2:34" s="6" customFormat="1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</row>
    <row r="999" spans="2:34" s="6" customFormat="1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</row>
    <row r="1000" spans="2:34" s="6" customFormat="1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</row>
    <row r="1001" spans="2:34" s="6" customFormat="1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</row>
    <row r="1002" spans="2:34" s="6" customFormat="1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</row>
    <row r="1003" spans="2:34" s="6" customFormat="1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</row>
    <row r="1004" spans="2:34" s="6" customFormat="1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</row>
    <row r="1005" spans="2:34" s="6" customFormat="1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</row>
    <row r="1006" spans="2:34" s="6" customFormat="1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</row>
    <row r="1007" spans="2:34" s="6" customFormat="1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</row>
    <row r="1008" spans="2:34" s="6" customFormat="1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</row>
    <row r="1009" spans="2:34" s="6" customFormat="1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</row>
    <row r="1010" spans="2:34" s="6" customFormat="1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</row>
    <row r="1011" spans="2:34" s="6" customFormat="1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</row>
    <row r="1012" spans="2:34" s="6" customFormat="1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</row>
    <row r="1013" spans="2:34" s="6" customFormat="1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</row>
    <row r="1014" spans="2:34" s="6" customFormat="1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</row>
    <row r="1015" spans="2:34" s="6" customFormat="1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</row>
    <row r="1016" spans="2:34" s="6" customFormat="1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</row>
    <row r="1017" spans="2:34" s="6" customFormat="1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</row>
    <row r="1018" spans="2:34" s="6" customFormat="1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</row>
    <row r="1019" spans="2:34" s="6" customFormat="1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</row>
    <row r="1020" spans="2:34" s="6" customFormat="1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</row>
    <row r="1021" spans="2:34" s="6" customFormat="1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</row>
    <row r="1022" spans="2:34" s="6" customFormat="1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</row>
    <row r="1023" spans="2:34" s="6" customFormat="1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</row>
    <row r="1024" spans="2:34" s="6" customFormat="1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</row>
    <row r="1025" spans="2:34" s="6" customFormat="1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</row>
    <row r="1026" spans="2:34" s="6" customFormat="1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</row>
    <row r="1027" spans="2:34" s="6" customFormat="1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</row>
    <row r="1028" spans="2:34" s="6" customFormat="1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</row>
    <row r="1029" spans="2:34" s="6" customFormat="1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</row>
    <row r="1030" spans="2:34" s="6" customFormat="1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</row>
    <row r="1031" spans="2:34" s="6" customFormat="1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</row>
    <row r="1032" spans="2:34" s="6" customFormat="1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</row>
    <row r="1033" spans="2:34" s="6" customFormat="1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</row>
    <row r="1034" spans="2:34" s="6" customFormat="1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</row>
    <row r="1035" spans="2:34" s="6" customFormat="1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</row>
    <row r="1036" spans="2:34" s="6" customFormat="1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</row>
    <row r="1037" spans="2:34" s="6" customFormat="1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</row>
    <row r="1038" spans="2:34" s="6" customFormat="1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</row>
    <row r="1039" spans="2:34" s="6" customFormat="1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</row>
    <row r="1040" spans="2:34" s="6" customFormat="1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</row>
    <row r="1041" spans="2:34" s="6" customFormat="1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</row>
    <row r="1042" spans="2:34" s="6" customFormat="1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</row>
    <row r="1043" spans="2:34" s="6" customFormat="1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</row>
    <row r="1044" spans="2:34" s="6" customFormat="1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</row>
    <row r="1045" spans="2:34" s="6" customFormat="1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</row>
    <row r="1046" spans="2:34" s="6" customFormat="1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</row>
    <row r="1047" spans="2:34" s="6" customFormat="1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</row>
    <row r="1048" spans="2:34" s="6" customFormat="1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</row>
    <row r="1049" spans="2:34" s="6" customFormat="1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</row>
    <row r="1050" spans="2:34" s="6" customFormat="1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</row>
    <row r="1051" spans="2:34" s="6" customFormat="1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</row>
    <row r="1052" spans="2:34" s="6" customFormat="1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</row>
    <row r="1053" spans="2:34" s="6" customFormat="1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</row>
    <row r="1054" spans="2:34" s="6" customFormat="1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</row>
    <row r="1055" spans="2:34" s="6" customFormat="1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</row>
    <row r="1056" spans="2:34" s="6" customFormat="1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</row>
    <row r="1057" spans="2:34" s="6" customFormat="1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</row>
    <row r="1058" spans="2:34" s="6" customFormat="1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</row>
    <row r="1059" spans="2:34" s="6" customFormat="1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</row>
    <row r="1060" spans="2:34" s="6" customFormat="1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</row>
    <row r="1061" spans="2:34" s="6" customFormat="1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</row>
    <row r="1062" spans="2:34" s="6" customFormat="1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</row>
    <row r="1063" spans="2:34" s="6" customFormat="1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</row>
    <row r="1064" spans="2:34" s="6" customFormat="1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</row>
    <row r="1065" spans="2:34" s="6" customFormat="1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</row>
    <row r="1066" spans="2:34" s="6" customFormat="1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</row>
    <row r="1067" spans="2:34" s="6" customFormat="1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</row>
    <row r="1068" spans="2:34" s="6" customFormat="1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</row>
    <row r="1069" spans="2:34" s="6" customFormat="1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</row>
    <row r="1070" spans="2:34" s="6" customFormat="1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</row>
    <row r="1071" spans="2:34" s="6" customFormat="1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</row>
    <row r="1072" spans="2:34" s="6" customFormat="1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</row>
    <row r="1073" spans="2:34" s="6" customFormat="1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</row>
    <row r="1074" spans="2:34" s="6" customFormat="1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</row>
    <row r="1075" spans="2:34" s="6" customFormat="1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</row>
    <row r="1076" spans="2:34" s="6" customFormat="1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</row>
    <row r="1077" spans="2:34" s="6" customFormat="1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</row>
    <row r="1078" spans="2:34" s="6" customFormat="1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</row>
    <row r="1079" spans="2:34" s="6" customFormat="1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</row>
    <row r="1080" spans="2:34" s="6" customFormat="1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</row>
    <row r="1081" spans="2:34" s="6" customFormat="1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</row>
    <row r="1082" spans="2:34" s="6" customFormat="1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</row>
    <row r="1083" spans="2:34" s="6" customFormat="1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</row>
    <row r="1084" spans="2:34" s="6" customFormat="1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</row>
    <row r="1085" spans="2:34" s="6" customFormat="1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</row>
    <row r="1086" spans="2:34" s="6" customFormat="1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</row>
    <row r="1087" spans="2:34" s="6" customFormat="1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</row>
    <row r="1088" spans="2:34" s="6" customFormat="1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</row>
    <row r="1089" spans="2:34" s="6" customFormat="1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</row>
    <row r="1090" spans="2:34" s="6" customFormat="1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</row>
    <row r="1091" spans="2:34" s="6" customFormat="1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</row>
    <row r="1092" spans="2:34" s="6" customFormat="1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</row>
    <row r="1093" spans="2:34" s="6" customFormat="1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</row>
    <row r="1094" spans="2:34" s="6" customFormat="1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</row>
    <row r="1095" spans="2:34" s="6" customFormat="1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</row>
    <row r="1096" spans="2:34" s="6" customFormat="1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</row>
    <row r="1097" spans="2:34" s="6" customFormat="1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</row>
    <row r="1098" spans="2:34" s="6" customFormat="1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</row>
    <row r="1099" spans="2:34" s="6" customFormat="1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</row>
    <row r="1100" spans="2:34" s="6" customFormat="1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</row>
    <row r="1101" spans="2:34" s="6" customFormat="1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</row>
    <row r="1102" spans="2:34" s="6" customFormat="1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</row>
    <row r="1103" spans="2:34" s="6" customFormat="1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</row>
    <row r="1104" spans="2:34" s="6" customFormat="1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</row>
    <row r="1105" spans="2:34" s="6" customFormat="1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</row>
    <row r="1106" spans="2:34" s="6" customFormat="1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</row>
    <row r="1107" spans="2:34" s="6" customFormat="1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</row>
    <row r="1108" spans="2:34" s="6" customFormat="1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</row>
    <row r="1109" spans="2:34" s="6" customFormat="1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</row>
    <row r="1110" spans="2:34" s="6" customFormat="1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</row>
    <row r="1111" spans="2:34" s="6" customFormat="1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</row>
    <row r="1112" spans="2:34" s="6" customFormat="1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</row>
    <row r="1113" spans="2:34" s="6" customFormat="1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</row>
    <row r="1114" spans="2:34" s="6" customFormat="1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</row>
    <row r="1115" spans="2:34" s="6" customFormat="1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</row>
    <row r="1116" spans="2:34" s="6" customFormat="1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</row>
    <row r="1117" spans="2:34" s="6" customFormat="1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</row>
    <row r="1118" spans="2:34" s="6" customFormat="1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</row>
    <row r="1119" spans="2:34" s="6" customFormat="1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</row>
    <row r="1120" spans="2:34" s="6" customFormat="1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</row>
    <row r="1121" spans="2:34" s="6" customFormat="1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</row>
    <row r="1122" spans="2:34" s="6" customFormat="1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</row>
    <row r="1123" spans="2:34" s="6" customFormat="1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</row>
    <row r="1124" spans="2:34" s="6" customFormat="1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</row>
    <row r="1125" spans="2:34" s="6" customFormat="1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</row>
    <row r="1126" spans="2:34" s="6" customFormat="1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</row>
    <row r="1127" spans="2:34" s="6" customFormat="1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</row>
    <row r="1128" spans="2:34" s="6" customFormat="1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</row>
    <row r="1129" spans="2:34" s="6" customFormat="1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</row>
    <row r="1130" spans="2:34" s="6" customFormat="1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</row>
    <row r="1131" spans="2:34" s="6" customFormat="1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</row>
    <row r="1132" spans="2:34" s="6" customFormat="1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</row>
    <row r="1133" spans="2:34" s="6" customFormat="1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</row>
    <row r="1134" spans="2:34" s="6" customFormat="1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</row>
    <row r="1135" spans="2:34" s="6" customFormat="1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</row>
    <row r="1136" spans="2:34" s="6" customFormat="1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</row>
    <row r="1137" spans="2:34" s="6" customFormat="1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</row>
    <row r="1138" spans="2:34" s="6" customFormat="1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</row>
    <row r="1139" spans="2:34" s="6" customFormat="1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</row>
    <row r="1140" spans="2:34" s="6" customFormat="1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</row>
    <row r="1141" spans="2:34" s="6" customFormat="1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</row>
    <row r="1142" spans="2:34" s="6" customFormat="1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</row>
    <row r="1143" spans="2:34" s="6" customFormat="1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</row>
    <row r="1144" spans="2:34" s="6" customFormat="1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</row>
    <row r="1145" spans="2:34" s="6" customFormat="1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</row>
    <row r="1146" spans="2:34" s="6" customFormat="1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</row>
    <row r="1147" spans="2:34" s="6" customFormat="1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</row>
    <row r="1148" spans="2:34" s="6" customFormat="1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</row>
    <row r="1149" spans="2:34" s="6" customFormat="1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</row>
    <row r="1150" spans="2:34" s="6" customFormat="1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</row>
    <row r="1151" spans="2:34" s="6" customFormat="1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</row>
    <row r="1152" spans="2:34" s="6" customFormat="1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</row>
    <row r="1153" spans="2:34" s="6" customFormat="1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</row>
    <row r="1154" spans="2:34" s="6" customFormat="1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</row>
    <row r="1155" spans="2:34" s="6" customFormat="1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</row>
    <row r="1156" spans="2:34" s="6" customFormat="1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</row>
    <row r="1157" spans="2:34" s="6" customFormat="1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</row>
    <row r="1158" spans="2:34" s="6" customFormat="1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</row>
    <row r="1159" spans="2:34" s="6" customFormat="1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</row>
    <row r="1160" spans="2:34" s="6" customFormat="1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</row>
    <row r="1161" spans="2:34" s="6" customFormat="1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</row>
    <row r="1162" spans="2:34" s="6" customFormat="1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</row>
    <row r="1163" spans="2:34" s="6" customFormat="1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</row>
    <row r="1164" spans="2:34" s="6" customFormat="1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</row>
    <row r="1165" spans="2:34" s="6" customFormat="1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</row>
    <row r="1166" spans="2:34" s="6" customFormat="1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</row>
    <row r="1167" spans="2:34" s="6" customFormat="1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</row>
    <row r="1168" spans="2:34" s="6" customFormat="1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</row>
    <row r="1169" spans="2:34" s="6" customFormat="1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</row>
    <row r="1170" spans="2:34" s="6" customFormat="1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</row>
    <row r="1171" spans="2:34" s="6" customFormat="1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</row>
    <row r="1172" spans="2:34" s="6" customFormat="1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</row>
    <row r="1173" spans="2:34" s="6" customFormat="1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</row>
    <row r="1174" spans="2:34" s="6" customFormat="1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</row>
    <row r="1175" spans="2:34" s="6" customFormat="1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</row>
    <row r="1176" spans="2:34" s="6" customFormat="1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</row>
    <row r="1177" spans="2:34" s="6" customFormat="1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</row>
    <row r="1178" spans="2:34" s="6" customFormat="1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</row>
    <row r="1179" spans="2:34" s="6" customFormat="1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</row>
    <row r="1180" spans="2:34" s="6" customFormat="1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</row>
    <row r="1181" spans="2:34" s="6" customFormat="1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</row>
    <row r="1182" spans="2:34" s="6" customFormat="1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</row>
    <row r="1183" spans="2:34" s="6" customFormat="1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</row>
    <row r="1184" spans="2:34" s="6" customFormat="1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</row>
    <row r="1185" spans="2:34" s="6" customFormat="1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</row>
    <row r="1186" spans="2:34" s="6" customFormat="1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</row>
    <row r="1187" spans="2:34" s="6" customFormat="1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</row>
    <row r="1188" spans="2:34" s="6" customFormat="1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</row>
    <row r="1189" spans="2:34" s="6" customFormat="1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</row>
    <row r="1190" spans="2:34" s="6" customFormat="1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</row>
    <row r="1191" spans="2:34" s="6" customFormat="1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</row>
    <row r="1192" spans="2:34" s="6" customFormat="1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</row>
    <row r="1193" spans="2:34" s="6" customFormat="1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</row>
    <row r="1194" spans="2:34" s="6" customFormat="1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</row>
    <row r="1195" spans="2:34" s="6" customFormat="1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</row>
    <row r="1196" spans="2:34" s="6" customFormat="1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</row>
    <row r="1197" spans="2:34" s="6" customFormat="1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</row>
    <row r="1198" spans="2:34" s="6" customFormat="1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</row>
    <row r="1199" spans="2:34" s="6" customFormat="1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</row>
    <row r="1200" spans="2:34" s="6" customFormat="1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</row>
    <row r="1201" spans="2:34" s="6" customFormat="1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</row>
    <row r="1202" spans="2:34" s="6" customFormat="1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</row>
    <row r="1203" spans="2:34" s="6" customFormat="1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</row>
    <row r="1204" spans="2:34" s="6" customFormat="1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</row>
    <row r="1205" spans="2:34" s="6" customFormat="1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</row>
    <row r="1206" spans="2:34" s="6" customFormat="1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</row>
    <row r="1207" spans="2:34" s="6" customFormat="1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</row>
    <row r="1208" spans="2:34" s="6" customFormat="1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</row>
    <row r="1209" spans="2:34" s="6" customFormat="1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</row>
    <row r="1210" spans="2:34" s="6" customFormat="1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</row>
    <row r="1211" spans="2:34" s="6" customFormat="1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</row>
    <row r="1212" spans="2:34" s="6" customFormat="1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</row>
    <row r="1213" spans="2:34" s="6" customFormat="1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</row>
    <row r="1214" spans="2:34" s="6" customFormat="1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</row>
    <row r="1215" spans="2:34" s="6" customFormat="1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</row>
    <row r="1216" spans="2:34" s="6" customFormat="1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</row>
    <row r="1217" spans="2:34" s="6" customFormat="1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</row>
    <row r="1218" spans="2:34" s="6" customFormat="1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</row>
    <row r="1219" spans="2:34" s="6" customFormat="1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</row>
    <row r="1220" spans="2:34" s="6" customFormat="1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</row>
    <row r="1221" spans="2:34" s="6" customFormat="1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</row>
    <row r="1222" spans="2:34" s="6" customFormat="1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</row>
    <row r="1223" spans="2:34" s="6" customFormat="1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</row>
    <row r="1224" spans="2:34" s="6" customFormat="1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</row>
    <row r="1225" spans="2:34" s="6" customFormat="1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</row>
    <row r="1226" spans="2:34" s="6" customFormat="1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</row>
    <row r="1227" spans="2:34" s="6" customFormat="1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</row>
    <row r="1228" spans="2:34" s="6" customFormat="1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</row>
    <row r="1229" spans="2:34" s="6" customFormat="1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</row>
    <row r="1230" spans="2:34" s="6" customFormat="1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</row>
    <row r="1231" spans="2:34" s="6" customFormat="1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</row>
    <row r="1232" spans="2:34" s="6" customFormat="1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</row>
    <row r="1233" spans="2:34" s="6" customFormat="1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</row>
    <row r="1234" spans="2:34" s="6" customFormat="1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</row>
    <row r="1235" spans="2:34" s="6" customFormat="1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</row>
    <row r="1236" spans="2:34" s="6" customFormat="1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</row>
    <row r="1237" spans="2:34" s="6" customFormat="1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</row>
    <row r="1238" spans="2:34" s="6" customFormat="1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</row>
    <row r="1239" spans="2:34" s="6" customFormat="1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</row>
    <row r="1240" spans="2:34" s="6" customFormat="1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</row>
    <row r="1241" spans="2:34" s="6" customFormat="1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</row>
    <row r="1242" spans="2:34" s="6" customFormat="1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</row>
    <row r="1243" spans="2:34" s="6" customFormat="1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</row>
    <row r="1244" spans="2:34" s="6" customFormat="1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</row>
    <row r="1245" spans="2:34" s="6" customFormat="1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</row>
    <row r="1246" spans="2:34" s="6" customFormat="1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</row>
    <row r="1247" spans="2:34" s="6" customFormat="1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</row>
    <row r="1248" spans="2:34" s="6" customFormat="1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</row>
    <row r="1249" spans="2:34" s="6" customFormat="1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</row>
    <row r="1250" spans="2:34" s="6" customFormat="1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</row>
    <row r="1251" spans="2:34" s="6" customFormat="1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</row>
    <row r="1252" spans="2:34" s="6" customFormat="1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</row>
    <row r="1253" spans="2:34" s="6" customFormat="1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</row>
    <row r="1254" spans="2:34" s="6" customFormat="1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</row>
    <row r="1255" spans="2:34" s="6" customFormat="1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</row>
    <row r="1256" spans="2:34" s="6" customFormat="1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</row>
    <row r="1257" spans="2:34" s="6" customFormat="1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</row>
    <row r="1258" spans="2:34" s="6" customFormat="1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</row>
    <row r="1259" spans="2:34" s="6" customFormat="1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</row>
    <row r="1260" spans="2:34" s="6" customFormat="1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</row>
    <row r="1261" spans="2:34" s="6" customFormat="1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</row>
    <row r="1262" spans="2:34" s="6" customFormat="1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</row>
    <row r="1263" spans="2:34" s="6" customFormat="1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</row>
    <row r="1264" spans="2:34" s="6" customFormat="1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</row>
    <row r="1265" spans="2:34" s="6" customFormat="1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</row>
    <row r="1266" spans="2:34" s="6" customFormat="1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</row>
    <row r="1267" spans="2:34" s="6" customFormat="1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</row>
    <row r="1268" spans="2:34" s="6" customFormat="1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</row>
    <row r="1269" spans="2:34" s="6" customFormat="1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</row>
    <row r="1270" spans="2:34" s="6" customFormat="1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</row>
    <row r="1271" spans="2:34" s="6" customFormat="1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</row>
    <row r="1272" spans="2:34" s="6" customFormat="1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</row>
    <row r="1273" spans="2:34" s="6" customFormat="1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</row>
    <row r="1274" spans="2:34" s="6" customFormat="1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</row>
    <row r="1275" spans="2:34" s="6" customFormat="1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</row>
    <row r="1276" spans="2:34" s="6" customFormat="1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</row>
    <row r="1277" spans="2:34" s="6" customFormat="1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</row>
    <row r="1278" spans="2:34" s="6" customFormat="1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</row>
    <row r="1279" spans="2:34" s="6" customFormat="1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</row>
    <row r="1280" spans="2:34" s="6" customFormat="1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</row>
    <row r="1281" spans="2:34" s="6" customFormat="1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</row>
    <row r="1282" spans="2:34" s="6" customFormat="1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</row>
    <row r="1283" spans="2:34" s="6" customFormat="1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</row>
    <row r="1284" spans="2:34" s="6" customFormat="1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</row>
    <row r="1285" spans="2:34" s="6" customFormat="1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</row>
    <row r="1286" spans="2:34" s="6" customFormat="1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</row>
    <row r="1287" spans="2:34" s="6" customFormat="1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</row>
    <row r="1288" spans="2:34" s="6" customFormat="1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</row>
    <row r="1289" spans="2:34" s="6" customFormat="1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</row>
    <row r="1290" spans="2:34" s="6" customFormat="1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</row>
    <row r="1291" spans="2:34" s="6" customFormat="1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</row>
    <row r="1292" spans="2:34" s="6" customFormat="1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</row>
    <row r="1293" spans="2:34" s="6" customFormat="1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</row>
    <row r="1294" spans="2:34" s="6" customFormat="1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</row>
    <row r="1295" spans="2:34" s="6" customFormat="1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</row>
    <row r="1296" spans="2:34" s="6" customFormat="1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</row>
    <row r="1297" spans="2:34" s="6" customFormat="1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</row>
    <row r="1298" spans="2:34" s="6" customFormat="1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</row>
    <row r="1299" spans="2:34" s="6" customFormat="1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</row>
    <row r="1300" spans="2:34" s="6" customFormat="1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</row>
    <row r="1301" spans="2:34" s="6" customFormat="1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</row>
    <row r="1302" spans="2:34" s="6" customFormat="1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</row>
    <row r="1303" spans="2:34" s="6" customFormat="1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</row>
    <row r="1304" spans="2:34" s="6" customFormat="1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</row>
    <row r="1305" spans="2:34" s="6" customFormat="1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</row>
    <row r="1306" spans="2:34" s="6" customFormat="1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</row>
    <row r="1307" spans="2:34" s="6" customFormat="1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</row>
    <row r="1308" spans="2:34" s="6" customFormat="1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</row>
    <row r="1309" spans="2:34" s="6" customFormat="1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</row>
    <row r="1310" spans="2:34" s="6" customFormat="1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</row>
    <row r="1311" spans="2:34" s="6" customFormat="1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</row>
    <row r="1312" spans="2:34" s="6" customFormat="1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</row>
    <row r="1313" spans="2:34" s="6" customFormat="1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</row>
    <row r="1314" spans="2:34" s="6" customFormat="1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</row>
    <row r="1315" spans="2:34" s="6" customFormat="1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</row>
    <row r="1316" spans="2:34" s="6" customFormat="1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</row>
    <row r="1317" spans="2:34" s="6" customFormat="1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</row>
    <row r="1318" spans="2:34" s="6" customFormat="1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</row>
    <row r="1319" spans="2:34" s="6" customFormat="1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</row>
    <row r="1320" spans="2:34" s="6" customFormat="1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</row>
    <row r="1321" spans="2:34" s="6" customFormat="1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</row>
    <row r="1322" spans="2:34" s="6" customFormat="1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</row>
    <row r="1323" spans="2:34" s="6" customFormat="1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</row>
    <row r="1324" spans="2:34" s="6" customFormat="1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</row>
    <row r="1325" spans="2:34" s="6" customFormat="1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</row>
    <row r="1326" spans="2:34" s="6" customFormat="1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</row>
    <row r="1327" spans="2:34" s="6" customFormat="1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</row>
    <row r="1328" spans="2:34" s="6" customFormat="1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</row>
    <row r="1329" spans="2:34" s="6" customFormat="1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</row>
    <row r="1330" spans="2:34" s="6" customFormat="1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</row>
    <row r="1331" spans="2:34" s="6" customFormat="1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</row>
    <row r="1332" spans="2:34" s="6" customFormat="1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</row>
    <row r="1333" spans="2:34" s="6" customFormat="1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</row>
    <row r="1334" spans="2:34" s="6" customFormat="1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</row>
    <row r="1335" spans="2:34" s="6" customFormat="1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</row>
    <row r="1336" spans="2:34" s="6" customFormat="1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</row>
    <row r="1337" spans="2:34" s="6" customFormat="1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</row>
    <row r="1338" spans="2:34" s="6" customFormat="1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</row>
    <row r="1339" spans="2:34" s="6" customFormat="1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</row>
    <row r="1340" spans="2:34" s="6" customFormat="1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</row>
    <row r="1341" spans="2:34" s="6" customFormat="1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</row>
    <row r="1342" spans="2:34" s="6" customFormat="1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</row>
    <row r="1343" spans="2:34" s="6" customFormat="1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</row>
    <row r="1344" spans="2:34" s="6" customFormat="1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</row>
    <row r="1345" spans="2:34" s="6" customFormat="1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</row>
    <row r="1346" spans="2:34" s="6" customFormat="1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</row>
    <row r="1347" spans="2:34" s="6" customFormat="1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</row>
    <row r="1348" spans="2:34" s="6" customFormat="1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</row>
    <row r="1349" spans="2:34" s="6" customFormat="1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</row>
    <row r="1350" spans="2:34" s="6" customFormat="1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</row>
    <row r="1351" spans="2:34" s="6" customFormat="1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</row>
    <row r="1352" spans="2:34" s="6" customFormat="1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</row>
    <row r="1353" spans="2:34" s="6" customFormat="1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</row>
    <row r="1354" spans="2:34" s="6" customFormat="1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</row>
    <row r="1355" spans="2:34" s="6" customFormat="1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</row>
    <row r="1356" spans="2:34" s="6" customFormat="1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</row>
    <row r="1357" spans="2:34" s="6" customFormat="1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</row>
    <row r="1358" spans="2:34" s="6" customFormat="1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</row>
    <row r="1359" spans="2:34" s="6" customFormat="1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</row>
    <row r="1360" spans="2:34" s="6" customFormat="1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</row>
    <row r="1361" spans="2:34" s="6" customFormat="1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</row>
    <row r="1362" spans="2:34" s="6" customFormat="1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</row>
    <row r="1363" spans="2:34" s="6" customFormat="1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</row>
    <row r="1364" spans="2:34" s="6" customFormat="1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</row>
    <row r="1365" spans="2:34" s="6" customFormat="1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</row>
    <row r="1366" spans="2:34" s="6" customFormat="1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</row>
    <row r="1367" spans="2:34" s="6" customFormat="1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</row>
    <row r="1368" spans="2:34" s="6" customFormat="1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</row>
    <row r="1369" spans="2:34" s="6" customFormat="1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</row>
    <row r="1370" spans="2:34" s="6" customFormat="1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</row>
    <row r="1371" spans="2:34" s="6" customFormat="1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</row>
    <row r="1372" spans="2:34" s="6" customFormat="1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</row>
    <row r="1373" spans="2:34" s="6" customFormat="1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</row>
    <row r="1374" spans="2:34" s="6" customFormat="1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</row>
    <row r="1375" spans="2:34" s="6" customFormat="1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</row>
    <row r="1376" spans="2:34" s="6" customFormat="1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</row>
    <row r="1377" spans="2:34" s="6" customFormat="1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</row>
    <row r="1378" spans="2:34" s="6" customFormat="1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</row>
    <row r="1379" spans="2:34" s="6" customFormat="1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</row>
    <row r="1380" spans="2:34" s="6" customFormat="1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</row>
    <row r="1381" spans="2:34" s="6" customFormat="1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</row>
    <row r="1382" spans="2:34" s="6" customFormat="1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</row>
    <row r="1383" spans="2:34" s="6" customFormat="1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</row>
    <row r="1384" spans="2:34" s="6" customFormat="1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</row>
    <row r="1385" spans="2:34" s="6" customFormat="1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</row>
    <row r="1386" spans="2:34" s="6" customFormat="1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</row>
    <row r="1387" spans="2:34" s="6" customFormat="1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</row>
    <row r="1388" spans="2:34" s="6" customFormat="1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</row>
    <row r="1389" spans="2:34" s="6" customFormat="1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</row>
    <row r="1390" spans="2:34" s="6" customFormat="1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</row>
    <row r="1391" spans="2:34" s="6" customFormat="1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</row>
    <row r="1392" spans="2:34" s="6" customFormat="1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</row>
    <row r="1393" spans="2:34" s="6" customFormat="1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</row>
    <row r="1394" spans="2:34" s="6" customFormat="1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</row>
    <row r="1395" spans="2:34" s="6" customFormat="1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</row>
    <row r="1396" spans="2:34" s="6" customFormat="1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</row>
    <row r="1397" spans="2:34" s="6" customFormat="1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</row>
    <row r="1398" spans="2:34" s="6" customFormat="1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</row>
    <row r="1399" spans="2:34" s="6" customFormat="1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</row>
    <row r="1400" spans="2:34" s="6" customFormat="1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</row>
    <row r="1401" spans="2:34" s="6" customFormat="1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</row>
    <row r="1402" spans="2:34" s="6" customFormat="1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</row>
    <row r="1403" spans="2:34" s="6" customFormat="1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</row>
    <row r="1404" spans="2:34" s="6" customFormat="1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</row>
    <row r="1405" spans="2:34" s="6" customFormat="1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</row>
    <row r="1406" spans="2:34" s="6" customFormat="1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</row>
    <row r="1407" spans="2:34" s="6" customFormat="1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</row>
    <row r="1408" spans="2:34" s="6" customFormat="1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</row>
    <row r="1409" spans="2:34" s="6" customFormat="1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</row>
    <row r="1410" spans="2:34" s="6" customFormat="1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</row>
    <row r="1411" spans="2:34" s="6" customFormat="1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</row>
    <row r="1412" spans="2:34" s="6" customFormat="1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</row>
    <row r="1413" spans="2:34" s="6" customFormat="1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</row>
    <row r="1414" spans="2:34" s="6" customFormat="1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</row>
    <row r="1415" spans="2:34" s="6" customFormat="1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</row>
    <row r="1416" spans="2:34" s="6" customFormat="1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</row>
    <row r="1417" spans="2:34" s="6" customFormat="1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</row>
    <row r="1418" spans="2:34" s="6" customFormat="1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</row>
    <row r="1419" spans="2:34" s="6" customFormat="1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</row>
    <row r="1420" spans="2:34" s="6" customFormat="1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</row>
    <row r="1421" spans="2:34" s="6" customFormat="1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</row>
    <row r="1422" spans="2:34" s="6" customFormat="1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</row>
    <row r="1423" spans="2:34" s="6" customFormat="1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</row>
    <row r="1424" spans="2:34" s="6" customFormat="1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</row>
    <row r="1425" spans="2:34" s="6" customFormat="1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</row>
    <row r="1426" spans="2:34" s="6" customFormat="1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</row>
    <row r="1427" spans="2:34" s="6" customFormat="1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</row>
    <row r="1428" spans="2:34" s="6" customFormat="1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</row>
    <row r="1429" spans="2:34" s="6" customFormat="1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</row>
    <row r="1430" spans="2:34" s="6" customFormat="1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</row>
    <row r="1431" spans="2:34" s="6" customFormat="1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</row>
    <row r="1432" spans="2:34" s="6" customFormat="1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</row>
    <row r="1433" spans="2:34" s="6" customFormat="1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</row>
    <row r="1434" spans="2:34" s="6" customFormat="1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</row>
    <row r="1435" spans="2:34" s="6" customFormat="1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</row>
    <row r="1436" spans="2:34" s="6" customFormat="1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</row>
    <row r="1437" spans="2:34" s="6" customFormat="1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</row>
    <row r="1438" spans="2:34" s="6" customFormat="1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</row>
    <row r="1439" spans="2:34" s="6" customFormat="1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</row>
    <row r="1440" spans="2:34" s="6" customFormat="1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</row>
    <row r="1441" spans="2:34" s="6" customFormat="1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</row>
    <row r="1442" spans="2:34" s="6" customFormat="1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</row>
    <row r="1443" spans="2:34" s="6" customFormat="1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</row>
    <row r="1444" spans="2:34" s="6" customFormat="1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</row>
    <row r="1445" spans="2:34" s="6" customFormat="1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</row>
    <row r="1446" spans="2:34" s="6" customFormat="1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</row>
    <row r="1447" spans="2:34" s="6" customFormat="1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</row>
    <row r="1448" spans="2:34" s="6" customFormat="1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</row>
    <row r="1449" spans="2:34" s="6" customFormat="1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</row>
    <row r="1450" spans="2:34" s="6" customFormat="1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</row>
    <row r="1451" spans="2:34" s="6" customFormat="1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</row>
    <row r="1452" spans="2:34" s="6" customFormat="1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</row>
    <row r="1453" spans="2:34" s="6" customFormat="1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</row>
    <row r="1454" spans="2:34" s="6" customFormat="1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</row>
    <row r="1455" spans="2:34" s="6" customFormat="1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</row>
    <row r="1456" spans="2:34" s="6" customFormat="1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</row>
    <row r="1457" spans="2:34" s="6" customFormat="1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</row>
    <row r="1458" spans="2:34" s="6" customFormat="1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</row>
    <row r="1459" spans="2:34" s="6" customFormat="1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</row>
    <row r="1460" spans="2:34" s="6" customFormat="1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</row>
    <row r="1461" spans="2:34" s="6" customFormat="1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</row>
    <row r="1462" spans="2:34" s="6" customFormat="1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</row>
    <row r="1463" spans="2:34" s="6" customFormat="1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</row>
    <row r="1464" spans="2:34" s="6" customFormat="1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</row>
    <row r="1465" spans="2:34" s="6" customFormat="1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</row>
    <row r="1466" spans="2:34" s="6" customFormat="1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</row>
    <row r="1467" spans="2:34" s="6" customFormat="1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</row>
    <row r="1468" spans="2:34" s="6" customFormat="1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</row>
    <row r="1469" spans="2:34" s="6" customFormat="1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</row>
    <row r="1470" spans="2:34" s="6" customFormat="1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</row>
    <row r="1471" spans="2:34" s="6" customFormat="1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</row>
    <row r="1472" spans="2:34" s="6" customFormat="1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</row>
    <row r="1473" spans="2:34" s="6" customFormat="1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</row>
    <row r="1474" spans="2:34" s="6" customFormat="1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</row>
    <row r="1475" spans="2:34" s="6" customFormat="1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</row>
    <row r="1476" spans="2:34" s="6" customFormat="1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</row>
    <row r="1477" spans="2:34" s="6" customFormat="1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</row>
    <row r="1478" spans="2:34" s="6" customFormat="1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</row>
    <row r="1479" spans="2:34" s="6" customFormat="1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</row>
    <row r="1480" spans="2:34" s="6" customFormat="1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</row>
    <row r="1481" spans="2:34" s="6" customFormat="1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</row>
    <row r="1482" spans="2:34" s="6" customFormat="1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</row>
    <row r="1483" spans="2:34" s="6" customFormat="1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</row>
    <row r="1484" spans="2:34" s="6" customFormat="1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</row>
    <row r="1485" spans="2:34" s="6" customFormat="1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</row>
    <row r="1486" spans="2:34" s="6" customFormat="1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</row>
    <row r="1487" spans="2:34" s="6" customFormat="1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</row>
    <row r="1488" spans="2:34" s="6" customFormat="1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</row>
    <row r="1489" spans="2:34" s="6" customFormat="1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</row>
    <row r="1490" spans="2:34" s="6" customFormat="1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</row>
    <row r="1491" spans="2:34" s="6" customFormat="1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</row>
    <row r="1492" spans="2:34" s="6" customFormat="1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</row>
    <row r="1493" spans="2:34" s="6" customFormat="1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</row>
    <row r="1494" spans="2:34" s="6" customFormat="1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</row>
    <row r="1495" spans="2:34" s="6" customFormat="1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</row>
    <row r="1496" spans="2:34" s="6" customFormat="1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</row>
    <row r="1497" spans="2:34" s="6" customFormat="1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</row>
    <row r="1498" spans="2:34" s="6" customFormat="1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</row>
    <row r="1499" spans="2:34" s="6" customFormat="1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</row>
    <row r="1500" spans="2:34" s="6" customFormat="1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</row>
    <row r="1501" spans="2:34" s="6" customFormat="1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</row>
    <row r="1502" spans="2:34" s="6" customFormat="1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</row>
    <row r="1503" spans="2:34" s="6" customFormat="1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</row>
    <row r="1504" spans="2:34" s="6" customFormat="1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</row>
    <row r="1505" spans="2:34" s="6" customFormat="1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</row>
    <row r="1506" spans="2:34" s="6" customFormat="1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</row>
    <row r="1507" spans="2:34" s="6" customFormat="1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</row>
    <row r="1508" spans="2:34" s="6" customFormat="1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</row>
    <row r="1509" spans="2:34" s="6" customFormat="1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</row>
    <row r="1510" spans="2:34" s="6" customFormat="1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</row>
    <row r="1511" spans="2:34" s="6" customFormat="1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</row>
    <row r="1512" spans="2:34" s="6" customFormat="1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</row>
    <row r="1513" spans="2:34" s="6" customFormat="1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</row>
    <row r="1514" spans="2:34" s="6" customFormat="1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</row>
    <row r="1515" spans="2:34" s="6" customFormat="1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</row>
    <row r="1516" spans="2:34" s="6" customFormat="1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</row>
    <row r="1517" spans="2:34" s="6" customFormat="1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</row>
    <row r="1518" spans="2:34" s="6" customFormat="1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</row>
    <row r="1519" spans="2:34" s="6" customFormat="1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</row>
    <row r="1520" spans="2:34" s="6" customFormat="1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</row>
    <row r="1521" spans="2:34" s="6" customFormat="1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</row>
    <row r="1522" spans="2:34" s="6" customFormat="1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</row>
    <row r="1523" spans="2:34" s="6" customFormat="1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</row>
    <row r="1524" spans="2:34" s="6" customFormat="1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</row>
    <row r="1525" spans="2:34" s="6" customFormat="1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</row>
    <row r="1526" spans="2:34" s="6" customFormat="1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</row>
    <row r="1527" spans="2:34" s="6" customFormat="1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</row>
    <row r="1528" spans="2:34" s="6" customFormat="1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</row>
    <row r="1529" spans="2:34" s="6" customFormat="1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</row>
    <row r="1530" spans="2:34" s="6" customFormat="1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</row>
    <row r="1531" spans="2:34" s="6" customFormat="1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</row>
    <row r="1532" spans="2:34" s="6" customFormat="1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</row>
    <row r="1533" spans="2:34" s="6" customFormat="1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</row>
    <row r="1534" spans="2:34" s="6" customFormat="1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</row>
    <row r="1535" spans="2:34" s="6" customFormat="1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</row>
    <row r="1536" spans="2:34" s="6" customFormat="1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</row>
    <row r="1537" spans="2:34" s="6" customFormat="1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</row>
    <row r="1538" spans="2:34" s="6" customFormat="1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</row>
    <row r="1539" spans="2:34" s="6" customFormat="1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</row>
    <row r="1540" spans="2:34" s="6" customFormat="1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</row>
    <row r="1541" spans="2:34" s="6" customFormat="1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</row>
    <row r="1542" spans="2:34" s="6" customFormat="1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</row>
    <row r="1543" spans="2:34" s="6" customFormat="1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</row>
    <row r="1544" spans="2:34" s="6" customFormat="1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</row>
    <row r="1545" spans="2:34" s="6" customFormat="1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</row>
    <row r="1546" spans="2:34" s="6" customFormat="1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</row>
    <row r="1547" spans="2:34" s="6" customFormat="1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</row>
    <row r="1548" spans="2:34" s="6" customFormat="1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</row>
    <row r="1549" spans="2:34" s="6" customFormat="1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</row>
    <row r="1550" spans="2:34" s="6" customFormat="1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</row>
    <row r="1551" spans="2:34" s="6" customFormat="1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</row>
    <row r="1552" spans="2:34" s="6" customFormat="1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</row>
    <row r="1553" spans="2:34" s="6" customFormat="1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</row>
    <row r="1554" spans="2:34" s="6" customFormat="1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</row>
    <row r="1555" spans="2:34" s="6" customFormat="1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</row>
    <row r="1556" spans="2:34" s="6" customFormat="1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</row>
    <row r="1557" spans="2:34" s="6" customFormat="1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</row>
    <row r="1558" spans="2:34" s="6" customFormat="1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</row>
    <row r="1559" spans="2:34" s="6" customFormat="1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</row>
    <row r="1560" spans="2:34" s="6" customFormat="1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</row>
    <row r="1561" spans="2:34" s="6" customFormat="1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</row>
    <row r="1562" spans="2:34" s="6" customFormat="1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</row>
    <row r="1563" spans="2:34" s="6" customFormat="1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</row>
    <row r="1564" spans="2:34" s="6" customFormat="1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</row>
    <row r="1565" spans="2:34" s="6" customFormat="1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</row>
    <row r="1566" spans="2:34" s="6" customFormat="1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</row>
    <row r="1567" spans="2:34" s="6" customFormat="1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</row>
    <row r="1568" spans="2:34" s="6" customFormat="1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</row>
    <row r="1569" spans="2:34" s="6" customFormat="1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</row>
    <row r="1570" spans="2:34" s="6" customFormat="1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</row>
    <row r="1571" spans="2:34" s="6" customFormat="1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</row>
    <row r="1572" spans="2:34" s="6" customFormat="1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</row>
    <row r="1573" spans="2:34" s="6" customFormat="1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</row>
    <row r="1574" spans="2:34" s="6" customFormat="1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</row>
    <row r="1575" spans="2:34" s="6" customFormat="1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</row>
    <row r="1576" spans="2:34" s="6" customFormat="1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</row>
    <row r="1577" spans="2:34" s="6" customFormat="1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</row>
    <row r="1578" spans="2:34" s="6" customFormat="1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</row>
    <row r="1579" spans="2:34" s="6" customFormat="1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</row>
    <row r="1580" spans="2:34" s="6" customFormat="1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</row>
    <row r="1581" spans="2:34" s="6" customFormat="1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</row>
    <row r="1582" spans="2:34" s="6" customFormat="1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</row>
    <row r="1583" spans="2:34" s="6" customFormat="1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</row>
    <row r="1584" spans="2:34" s="6" customFormat="1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</row>
    <row r="1585" spans="2:34" s="6" customFormat="1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</row>
    <row r="1586" spans="2:34" s="6" customFormat="1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</row>
    <row r="1587" spans="2:34" s="6" customFormat="1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</row>
    <row r="1588" spans="2:34" s="6" customFormat="1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</row>
    <row r="1589" spans="2:34" s="6" customFormat="1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</row>
    <row r="1590" spans="2:34" s="6" customFormat="1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</row>
    <row r="1591" spans="2:34" s="6" customFormat="1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</row>
    <row r="1592" spans="2:34" s="6" customFormat="1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</row>
    <row r="1593" spans="2:34" s="6" customFormat="1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</row>
    <row r="1594" spans="2:34" s="6" customFormat="1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</row>
  </sheetData>
  <mergeCells count="57">
    <mergeCell ref="R31:X31"/>
    <mergeCell ref="P33:T33"/>
    <mergeCell ref="U33:V33"/>
    <mergeCell ref="Y33:Z33"/>
    <mergeCell ref="P37:AA39"/>
    <mergeCell ref="R29:T29"/>
    <mergeCell ref="U29:W29"/>
    <mergeCell ref="Y29:Z29"/>
    <mergeCell ref="AB29:AC29"/>
    <mergeCell ref="R30:T30"/>
    <mergeCell ref="U30:W30"/>
    <mergeCell ref="Y30:Z30"/>
    <mergeCell ref="AB30:AC30"/>
    <mergeCell ref="Y27:Z27"/>
    <mergeCell ref="AB27:AC27"/>
    <mergeCell ref="P28:Q28"/>
    <mergeCell ref="R28:T28"/>
    <mergeCell ref="U28:W28"/>
    <mergeCell ref="Y28:Z28"/>
    <mergeCell ref="AB28:AC28"/>
    <mergeCell ref="P26:Q26"/>
    <mergeCell ref="R26:S26"/>
    <mergeCell ref="U26:V26"/>
    <mergeCell ref="P27:Q27"/>
    <mergeCell ref="R27:T27"/>
    <mergeCell ref="U27:W27"/>
    <mergeCell ref="P24:Q24"/>
    <mergeCell ref="R24:S24"/>
    <mergeCell ref="U24:V24"/>
    <mergeCell ref="P25:Q25"/>
    <mergeCell ref="R25:S25"/>
    <mergeCell ref="U25:V25"/>
    <mergeCell ref="P22:Q22"/>
    <mergeCell ref="R22:S22"/>
    <mergeCell ref="U22:V22"/>
    <mergeCell ref="P23:Q23"/>
    <mergeCell ref="R23:S23"/>
    <mergeCell ref="U23:V23"/>
    <mergeCell ref="P20:Q20"/>
    <mergeCell ref="R20:S20"/>
    <mergeCell ref="U20:V20"/>
    <mergeCell ref="P21:Q21"/>
    <mergeCell ref="R21:S21"/>
    <mergeCell ref="U21:V21"/>
    <mergeCell ref="P18:Q18"/>
    <mergeCell ref="R18:S18"/>
    <mergeCell ref="U18:V18"/>
    <mergeCell ref="P19:Q19"/>
    <mergeCell ref="R19:S19"/>
    <mergeCell ref="U19:V19"/>
    <mergeCell ref="A1:A9"/>
    <mergeCell ref="B1:AH1"/>
    <mergeCell ref="B9:P9"/>
    <mergeCell ref="S14:U15"/>
    <mergeCell ref="P17:Q17"/>
    <mergeCell ref="R17:T17"/>
    <mergeCell ref="U17:V1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D60093"/>
  </sheetPr>
  <dimension ref="A1:U18"/>
  <sheetViews>
    <sheetView rightToLeft="1" topLeftCell="A9" workbookViewId="0">
      <selection activeCell="D20" sqref="D20"/>
    </sheetView>
  </sheetViews>
  <sheetFormatPr defaultColWidth="9" defaultRowHeight="20.25"/>
  <cols>
    <col min="1" max="1" width="15.5703125" style="2" bestFit="1" customWidth="1"/>
    <col min="2" max="2" width="9" style="2"/>
    <col min="3" max="3" width="16.85546875" style="2" bestFit="1" customWidth="1"/>
    <col min="4" max="4" width="22.28515625" style="2" bestFit="1" customWidth="1"/>
    <col min="5" max="5" width="18.7109375" style="2" bestFit="1" customWidth="1"/>
    <col min="6" max="6" width="23.42578125" style="2" bestFit="1" customWidth="1"/>
    <col min="7" max="7" width="23.42578125" style="2" customWidth="1"/>
    <col min="8" max="10" width="18.7109375" style="2" bestFit="1" customWidth="1"/>
    <col min="11" max="11" width="22.28515625" style="2" bestFit="1" customWidth="1"/>
    <col min="12" max="12" width="23" style="2" bestFit="1" customWidth="1"/>
    <col min="13" max="13" width="25.140625" style="2" bestFit="1" customWidth="1"/>
    <col min="14" max="14" width="19.7109375" style="2" bestFit="1" customWidth="1"/>
    <col min="15" max="15" width="16.85546875" style="2" bestFit="1" customWidth="1"/>
    <col min="16" max="16" width="16.85546875" style="2" customWidth="1"/>
    <col min="17" max="17" width="17.5703125" style="2" bestFit="1" customWidth="1"/>
    <col min="18" max="18" width="19.140625" style="2" bestFit="1" customWidth="1"/>
    <col min="19" max="19" width="22.28515625" style="2" bestFit="1" customWidth="1"/>
    <col min="20" max="20" width="34.7109375" style="89" bestFit="1" customWidth="1"/>
    <col min="21" max="21" width="18.7109375" style="89" bestFit="1" customWidth="1"/>
    <col min="22" max="16384" width="9" style="2"/>
  </cols>
  <sheetData>
    <row r="1" spans="1:21" s="88" customFormat="1" ht="42">
      <c r="A1" s="124" t="s">
        <v>126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32.25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37" t="s">
        <v>136</v>
      </c>
      <c r="O2" s="137"/>
      <c r="P2" s="137"/>
      <c r="Q2" s="137"/>
      <c r="R2" s="137"/>
      <c r="S2" s="90"/>
      <c r="T2" s="90"/>
      <c r="U2" s="91"/>
    </row>
    <row r="3" spans="1:21" ht="32.25" thickBot="1">
      <c r="A3" s="125" t="s">
        <v>108</v>
      </c>
      <c r="B3" s="126" t="s">
        <v>109</v>
      </c>
      <c r="C3" s="127"/>
      <c r="D3" s="128" t="s">
        <v>131</v>
      </c>
      <c r="E3" s="128" t="s">
        <v>111</v>
      </c>
      <c r="F3" s="128" t="s">
        <v>112</v>
      </c>
      <c r="G3" s="128" t="s">
        <v>132</v>
      </c>
      <c r="H3" s="129" t="s">
        <v>113</v>
      </c>
      <c r="I3" s="128" t="s">
        <v>114</v>
      </c>
      <c r="J3" s="128" t="s">
        <v>115</v>
      </c>
      <c r="K3" s="128" t="s">
        <v>72</v>
      </c>
      <c r="L3" s="128" t="s">
        <v>133</v>
      </c>
      <c r="M3" s="128" t="s">
        <v>116</v>
      </c>
      <c r="N3" s="128" t="s">
        <v>137</v>
      </c>
      <c r="O3" s="128" t="s">
        <v>117</v>
      </c>
      <c r="P3" s="128" t="s">
        <v>134</v>
      </c>
      <c r="Q3" s="128" t="s">
        <v>38</v>
      </c>
      <c r="R3" s="128" t="s">
        <v>45</v>
      </c>
      <c r="S3" s="130" t="s">
        <v>118</v>
      </c>
      <c r="T3" s="131" t="s">
        <v>119</v>
      </c>
      <c r="U3" s="132" t="s">
        <v>138</v>
      </c>
    </row>
    <row r="4" spans="1:21" ht="31.5">
      <c r="A4" s="133" t="s">
        <v>120</v>
      </c>
      <c r="B4" s="93"/>
      <c r="C4" s="93" t="s">
        <v>127</v>
      </c>
      <c r="D4" s="94">
        <f>فروردین!E55</f>
        <v>18600000</v>
      </c>
      <c r="E4" s="94">
        <f>فروردین!J55</f>
        <v>2222538</v>
      </c>
      <c r="F4" s="94">
        <f>فروردین!K55</f>
        <v>1100000</v>
      </c>
      <c r="G4" s="94">
        <f>فروردین!G55</f>
        <v>1718181.8181818181</v>
      </c>
      <c r="H4" s="94">
        <f>فروردین!H55</f>
        <v>400000</v>
      </c>
      <c r="I4" s="95">
        <v>0</v>
      </c>
      <c r="J4" s="95">
        <v>0</v>
      </c>
      <c r="K4" s="95">
        <f>SUM(D4:J4)</f>
        <v>24040719.818181816</v>
      </c>
      <c r="L4" s="95">
        <f>D4+F4+H4+G4</f>
        <v>21818181.818181816</v>
      </c>
      <c r="M4" s="95">
        <f>L4*30%</f>
        <v>6545454.5454545449</v>
      </c>
      <c r="N4" s="95">
        <f>L4*7%</f>
        <v>1527272.7272727273</v>
      </c>
      <c r="O4" s="95">
        <f>فروردین!R55</f>
        <v>104071.98181818203</v>
      </c>
      <c r="P4" s="95">
        <f>فروردین!P55</f>
        <v>5000000</v>
      </c>
      <c r="Q4" s="95">
        <f>فروردین!O55</f>
        <v>2000000</v>
      </c>
      <c r="R4" s="95">
        <f>Q4+O4+N4+P4</f>
        <v>8631344.709090909</v>
      </c>
      <c r="S4" s="96">
        <f>K4-R4</f>
        <v>15409375.109090907</v>
      </c>
      <c r="T4" s="122"/>
      <c r="U4" s="123"/>
    </row>
    <row r="5" spans="1:21" ht="31.5">
      <c r="A5" s="134" t="s">
        <v>121</v>
      </c>
      <c r="B5" s="98"/>
      <c r="C5" s="93" t="s">
        <v>127</v>
      </c>
      <c r="D5" s="94">
        <f>اردیبهشت!E55</f>
        <v>18600000</v>
      </c>
      <c r="E5" s="94">
        <f>اردیبهشت!J55</f>
        <v>2222538</v>
      </c>
      <c r="F5" s="94">
        <f>اردیبهشت!K55</f>
        <v>1100000</v>
      </c>
      <c r="G5" s="94">
        <f>اردیبهشت!G55</f>
        <v>1718181.8181818181</v>
      </c>
      <c r="H5" s="94">
        <f>اردیبهشت!H55</f>
        <v>400000</v>
      </c>
      <c r="I5" s="95">
        <v>0</v>
      </c>
      <c r="J5" s="95">
        <v>0</v>
      </c>
      <c r="K5" s="95">
        <f t="shared" ref="K5:K11" si="0">SUM(D5:J5)</f>
        <v>24040719.818181816</v>
      </c>
      <c r="L5" s="95">
        <f t="shared" ref="L5:L17" si="1">D5+F5+H5+G5</f>
        <v>21818181.818181816</v>
      </c>
      <c r="M5" s="95">
        <f>L5*30%</f>
        <v>6545454.5454545449</v>
      </c>
      <c r="N5" s="95">
        <f t="shared" ref="N5:N17" si="2">L5*7%</f>
        <v>1527272.7272727273</v>
      </c>
      <c r="O5" s="95">
        <f>اردیبهشت!R55</f>
        <v>104071.98181818203</v>
      </c>
      <c r="P5" s="95">
        <f>اردیبهشت!P55</f>
        <v>5000000</v>
      </c>
      <c r="Q5" s="95">
        <f>اردیبهشت!O55</f>
        <v>2000000</v>
      </c>
      <c r="R5" s="95">
        <f t="shared" ref="R5:R17" si="3">Q5+O5+N5+P5</f>
        <v>8631344.709090909</v>
      </c>
      <c r="S5" s="96">
        <f t="shared" ref="S5:S17" si="4">K5-R5</f>
        <v>15409375.109090907</v>
      </c>
      <c r="T5" s="97"/>
      <c r="U5" s="121"/>
    </row>
    <row r="6" spans="1:21" ht="31.5">
      <c r="A6" s="134" t="s">
        <v>122</v>
      </c>
      <c r="B6" s="98"/>
      <c r="C6" s="93" t="s">
        <v>127</v>
      </c>
      <c r="D6" s="94">
        <f>خرداد!E55</f>
        <v>18600000</v>
      </c>
      <c r="E6" s="94">
        <f>خرداد!J55</f>
        <v>2222538</v>
      </c>
      <c r="F6" s="94">
        <f>خرداد!K55</f>
        <v>1100000</v>
      </c>
      <c r="G6" s="94">
        <f>خرداد!G55</f>
        <v>1718181.8181818181</v>
      </c>
      <c r="H6" s="94">
        <f>خرداد!H55</f>
        <v>400000</v>
      </c>
      <c r="I6" s="95">
        <v>0</v>
      </c>
      <c r="J6" s="95">
        <v>0</v>
      </c>
      <c r="K6" s="95">
        <f t="shared" si="0"/>
        <v>24040719.818181816</v>
      </c>
      <c r="L6" s="95">
        <f t="shared" si="1"/>
        <v>21818181.818181816</v>
      </c>
      <c r="M6" s="95">
        <f t="shared" ref="M6:M17" si="5">L6*30%</f>
        <v>6545454.5454545449</v>
      </c>
      <c r="N6" s="95">
        <f t="shared" si="2"/>
        <v>1527272.7272727273</v>
      </c>
      <c r="O6" s="95">
        <f>خرداد!R55</f>
        <v>104071.98181818203</v>
      </c>
      <c r="P6" s="95">
        <f>خرداد!P55</f>
        <v>5000000</v>
      </c>
      <c r="Q6" s="95">
        <f>خرداد!O55</f>
        <v>2000000</v>
      </c>
      <c r="R6" s="95">
        <f t="shared" si="3"/>
        <v>8631344.709090909</v>
      </c>
      <c r="S6" s="96">
        <f t="shared" si="4"/>
        <v>15409375.109090907</v>
      </c>
      <c r="T6" s="97"/>
      <c r="U6" s="121"/>
    </row>
    <row r="7" spans="1:21" ht="31.5">
      <c r="A7" s="134" t="s">
        <v>97</v>
      </c>
      <c r="B7" s="93"/>
      <c r="C7" s="93" t="s">
        <v>127</v>
      </c>
      <c r="D7" s="94">
        <f>تیر!E55</f>
        <v>18600000</v>
      </c>
      <c r="E7" s="94">
        <f>تیر!J55</f>
        <v>2222538</v>
      </c>
      <c r="F7" s="94">
        <f>تیر!K55</f>
        <v>1100000</v>
      </c>
      <c r="G7" s="94">
        <f>تیر!G55</f>
        <v>1718181.8181818181</v>
      </c>
      <c r="H7" s="94">
        <f>تیر!H55</f>
        <v>400000</v>
      </c>
      <c r="I7" s="95">
        <v>0</v>
      </c>
      <c r="J7" s="95">
        <v>0</v>
      </c>
      <c r="K7" s="95">
        <f t="shared" si="0"/>
        <v>24040719.818181816</v>
      </c>
      <c r="L7" s="95">
        <f t="shared" si="1"/>
        <v>21818181.818181816</v>
      </c>
      <c r="M7" s="95">
        <f t="shared" si="5"/>
        <v>6545454.5454545449</v>
      </c>
      <c r="N7" s="95">
        <f t="shared" si="2"/>
        <v>1527272.7272727273</v>
      </c>
      <c r="O7" s="95">
        <f>تیر!R55</f>
        <v>104071.98181818203</v>
      </c>
      <c r="P7" s="95">
        <f>تیر!P55</f>
        <v>5000000</v>
      </c>
      <c r="Q7" s="95">
        <f>تیر!O55</f>
        <v>2000000</v>
      </c>
      <c r="R7" s="95">
        <f t="shared" si="3"/>
        <v>8631344.709090909</v>
      </c>
      <c r="S7" s="96">
        <f t="shared" si="4"/>
        <v>15409375.109090907</v>
      </c>
      <c r="T7" s="97"/>
      <c r="U7" s="121"/>
    </row>
    <row r="8" spans="1:21" ht="31.5">
      <c r="A8" s="134" t="s">
        <v>98</v>
      </c>
      <c r="B8" s="93"/>
      <c r="C8" s="93" t="s">
        <v>127</v>
      </c>
      <c r="D8" s="94">
        <f>مرداد!E55</f>
        <v>18600000</v>
      </c>
      <c r="E8" s="94">
        <f>مرداد!J55</f>
        <v>2222538</v>
      </c>
      <c r="F8" s="94">
        <f>مرداد!K55</f>
        <v>1100000</v>
      </c>
      <c r="G8" s="94">
        <f>مرداد!G55</f>
        <v>1718181.8181818181</v>
      </c>
      <c r="H8" s="94">
        <f>مرداد!H55</f>
        <v>400000</v>
      </c>
      <c r="I8" s="95">
        <v>0</v>
      </c>
      <c r="J8" s="95">
        <v>0</v>
      </c>
      <c r="K8" s="95">
        <f t="shared" si="0"/>
        <v>24040719.818181816</v>
      </c>
      <c r="L8" s="95">
        <f t="shared" si="1"/>
        <v>21818181.818181816</v>
      </c>
      <c r="M8" s="95">
        <f t="shared" si="5"/>
        <v>6545454.5454545449</v>
      </c>
      <c r="N8" s="95">
        <f t="shared" si="2"/>
        <v>1527272.7272727273</v>
      </c>
      <c r="O8" s="95">
        <f>مرداد!R55</f>
        <v>104071.98181818203</v>
      </c>
      <c r="P8" s="95">
        <f>مرداد!P55</f>
        <v>5000000</v>
      </c>
      <c r="Q8" s="95">
        <f>مرداد!O55</f>
        <v>2000000</v>
      </c>
      <c r="R8" s="95">
        <f t="shared" si="3"/>
        <v>8631344.709090909</v>
      </c>
      <c r="S8" s="96">
        <f t="shared" si="4"/>
        <v>15409375.109090907</v>
      </c>
      <c r="T8" s="97"/>
      <c r="U8" s="121"/>
    </row>
    <row r="9" spans="1:21" ht="31.5">
      <c r="A9" s="135" t="s">
        <v>99</v>
      </c>
      <c r="B9" s="98"/>
      <c r="C9" s="93" t="s">
        <v>127</v>
      </c>
      <c r="D9" s="94">
        <f>شهریور!E55</f>
        <v>18600000</v>
      </c>
      <c r="E9" s="94">
        <f>شهریور!J55</f>
        <v>2222538</v>
      </c>
      <c r="F9" s="94">
        <f>شهریور!K55</f>
        <v>1100000</v>
      </c>
      <c r="G9" s="94">
        <f>شهریور!G55</f>
        <v>1718181.8181818181</v>
      </c>
      <c r="H9" s="94">
        <f>شهریور!H55</f>
        <v>400000</v>
      </c>
      <c r="I9" s="95">
        <v>0</v>
      </c>
      <c r="J9" s="95">
        <v>0</v>
      </c>
      <c r="K9" s="95">
        <f t="shared" si="0"/>
        <v>24040719.818181816</v>
      </c>
      <c r="L9" s="95">
        <f t="shared" si="1"/>
        <v>21818181.818181816</v>
      </c>
      <c r="M9" s="95">
        <f t="shared" si="5"/>
        <v>6545454.5454545449</v>
      </c>
      <c r="N9" s="95">
        <f t="shared" si="2"/>
        <v>1527272.7272727273</v>
      </c>
      <c r="O9" s="95">
        <f>شهریور!R55</f>
        <v>104071.98181818203</v>
      </c>
      <c r="P9" s="95">
        <f>شهریور!P55</f>
        <v>5000000</v>
      </c>
      <c r="Q9" s="95">
        <f>شهریور!O55</f>
        <v>2000000</v>
      </c>
      <c r="R9" s="95">
        <f t="shared" si="3"/>
        <v>8631344.709090909</v>
      </c>
      <c r="S9" s="96">
        <f t="shared" si="4"/>
        <v>15409375.109090907</v>
      </c>
      <c r="T9" s="97"/>
      <c r="U9" s="121"/>
    </row>
    <row r="10" spans="1:21" ht="31.5">
      <c r="A10" s="136" t="s">
        <v>100</v>
      </c>
      <c r="B10" s="98"/>
      <c r="C10" s="93" t="s">
        <v>128</v>
      </c>
      <c r="D10" s="94">
        <f>مهر!E55</f>
        <v>18000000</v>
      </c>
      <c r="E10" s="94">
        <f>مهر!J55</f>
        <v>2222538</v>
      </c>
      <c r="F10" s="94">
        <f>مهر!K55</f>
        <v>1100000</v>
      </c>
      <c r="G10" s="94">
        <f>مهر!G55</f>
        <v>1718181.8181818181</v>
      </c>
      <c r="H10" s="94">
        <f>مهر!H55</f>
        <v>400000</v>
      </c>
      <c r="I10" s="94">
        <v>0</v>
      </c>
      <c r="J10" s="94">
        <v>0</v>
      </c>
      <c r="K10" s="95">
        <f t="shared" si="0"/>
        <v>23440719.818181816</v>
      </c>
      <c r="L10" s="95">
        <f t="shared" si="1"/>
        <v>21218181.818181816</v>
      </c>
      <c r="M10" s="95">
        <f t="shared" si="5"/>
        <v>6365454.5454545449</v>
      </c>
      <c r="N10" s="95">
        <f t="shared" si="2"/>
        <v>1485272.7272727273</v>
      </c>
      <c r="O10" s="95">
        <f>مهر!R55</f>
        <v>44071.981818182023</v>
      </c>
      <c r="P10" s="95">
        <f>مهر!P55</f>
        <v>5000000</v>
      </c>
      <c r="Q10" s="95">
        <f>مهر!O55</f>
        <v>2000000</v>
      </c>
      <c r="R10" s="95">
        <f t="shared" si="3"/>
        <v>8529344.709090909</v>
      </c>
      <c r="S10" s="96">
        <f t="shared" si="4"/>
        <v>14911375.109090907</v>
      </c>
      <c r="T10" s="97"/>
      <c r="U10" s="121"/>
    </row>
    <row r="11" spans="1:21" ht="31.5">
      <c r="A11" s="136" t="s">
        <v>101</v>
      </c>
      <c r="B11" s="98"/>
      <c r="C11" s="93" t="s">
        <v>128</v>
      </c>
      <c r="D11" s="94">
        <f>آبان!E55</f>
        <v>18000000</v>
      </c>
      <c r="E11" s="94">
        <f>آبان!J55</f>
        <v>2222538</v>
      </c>
      <c r="F11" s="94">
        <f>آبان!K55</f>
        <v>1100000</v>
      </c>
      <c r="G11" s="94">
        <f>آبان!G55</f>
        <v>1718181.8181818181</v>
      </c>
      <c r="H11" s="94">
        <f>آبان!H55</f>
        <v>400000</v>
      </c>
      <c r="I11" s="95">
        <v>0</v>
      </c>
      <c r="J11" s="95">
        <v>0</v>
      </c>
      <c r="K11" s="95">
        <f t="shared" si="0"/>
        <v>23440719.818181816</v>
      </c>
      <c r="L11" s="95">
        <f t="shared" si="1"/>
        <v>21218181.818181816</v>
      </c>
      <c r="M11" s="95">
        <f t="shared" si="5"/>
        <v>6365454.5454545449</v>
      </c>
      <c r="N11" s="95">
        <f t="shared" si="2"/>
        <v>1485272.7272727273</v>
      </c>
      <c r="O11" s="95">
        <f>آبان!R55</f>
        <v>44071.981818182023</v>
      </c>
      <c r="P11" s="95">
        <f>آبان!P55</f>
        <v>5000000</v>
      </c>
      <c r="Q11" s="95">
        <f>آبان!O55</f>
        <v>2000000</v>
      </c>
      <c r="R11" s="95">
        <f t="shared" si="3"/>
        <v>8529344.709090909</v>
      </c>
      <c r="S11" s="96">
        <f t="shared" si="4"/>
        <v>14911375.109090907</v>
      </c>
      <c r="T11" s="97"/>
      <c r="U11" s="121"/>
    </row>
    <row r="12" spans="1:21" ht="31.5">
      <c r="A12" s="136" t="s">
        <v>102</v>
      </c>
      <c r="B12" s="98"/>
      <c r="C12" s="93" t="s">
        <v>128</v>
      </c>
      <c r="D12" s="94">
        <f>آذر!E55</f>
        <v>18000000</v>
      </c>
      <c r="E12" s="94">
        <f>آذر!J55</f>
        <v>2222538</v>
      </c>
      <c r="F12" s="94">
        <f>آذر!K55</f>
        <v>1100000</v>
      </c>
      <c r="G12" s="94">
        <f>آذر!G55</f>
        <v>1718181.8181818181</v>
      </c>
      <c r="H12" s="94">
        <f>آذر!H55</f>
        <v>400000</v>
      </c>
      <c r="I12" s="95">
        <v>0</v>
      </c>
      <c r="J12" s="95">
        <v>0</v>
      </c>
      <c r="K12" s="95">
        <f t="shared" ref="K12:K17" si="6">SUM(D12:J12)</f>
        <v>23440719.818181816</v>
      </c>
      <c r="L12" s="95">
        <f t="shared" si="1"/>
        <v>21218181.818181816</v>
      </c>
      <c r="M12" s="95">
        <f t="shared" si="5"/>
        <v>6365454.5454545449</v>
      </c>
      <c r="N12" s="95">
        <f t="shared" si="2"/>
        <v>1485272.7272727273</v>
      </c>
      <c r="O12" s="95">
        <f>آذر!R55</f>
        <v>44071.981818182023</v>
      </c>
      <c r="P12" s="95">
        <f>آذر!P55</f>
        <v>5000000</v>
      </c>
      <c r="Q12" s="95">
        <f>آذر!O55</f>
        <v>2000000</v>
      </c>
      <c r="R12" s="95">
        <f t="shared" si="3"/>
        <v>8529344.709090909</v>
      </c>
      <c r="S12" s="96">
        <f t="shared" si="4"/>
        <v>14911375.109090907</v>
      </c>
      <c r="T12" s="97"/>
      <c r="U12" s="121"/>
    </row>
    <row r="13" spans="1:21" ht="31.5">
      <c r="A13" s="136" t="s">
        <v>103</v>
      </c>
      <c r="B13" s="98"/>
      <c r="C13" s="93" t="s">
        <v>128</v>
      </c>
      <c r="D13" s="94">
        <f>دی!E55</f>
        <v>18000000</v>
      </c>
      <c r="E13" s="94">
        <f>دی!J55</f>
        <v>2222538</v>
      </c>
      <c r="F13" s="94">
        <f>دی!K55</f>
        <v>1100000</v>
      </c>
      <c r="G13" s="94">
        <f>دی!G55</f>
        <v>1718181.8181818181</v>
      </c>
      <c r="H13" s="94">
        <f>دی!H55</f>
        <v>400000</v>
      </c>
      <c r="I13" s="95">
        <v>0</v>
      </c>
      <c r="J13" s="95">
        <v>0</v>
      </c>
      <c r="K13" s="95">
        <f t="shared" si="6"/>
        <v>23440719.818181816</v>
      </c>
      <c r="L13" s="95">
        <f t="shared" si="1"/>
        <v>21218181.818181816</v>
      </c>
      <c r="M13" s="95">
        <f t="shared" si="5"/>
        <v>6365454.5454545449</v>
      </c>
      <c r="N13" s="95">
        <f t="shared" si="2"/>
        <v>1485272.7272727273</v>
      </c>
      <c r="O13" s="95">
        <f>دی!R55</f>
        <v>44071.981818182023</v>
      </c>
      <c r="P13" s="95">
        <f>دی!P55</f>
        <v>5000000</v>
      </c>
      <c r="Q13" s="95">
        <f>دی!O55</f>
        <v>2000000</v>
      </c>
      <c r="R13" s="95">
        <f t="shared" si="3"/>
        <v>8529344.709090909</v>
      </c>
      <c r="S13" s="96">
        <f t="shared" si="4"/>
        <v>14911375.109090907</v>
      </c>
      <c r="T13" s="97"/>
      <c r="U13" s="121"/>
    </row>
    <row r="14" spans="1:21" ht="31.5">
      <c r="A14" s="136" t="s">
        <v>104</v>
      </c>
      <c r="B14" s="98"/>
      <c r="C14" s="93" t="s">
        <v>128</v>
      </c>
      <c r="D14" s="94">
        <f>بهمن!E55</f>
        <v>18000000</v>
      </c>
      <c r="E14" s="94">
        <f>بهمن!J55</f>
        <v>2222538</v>
      </c>
      <c r="F14" s="94">
        <f>بهمن!K55</f>
        <v>1100000</v>
      </c>
      <c r="G14" s="94">
        <f>بهمن!G55</f>
        <v>1718181.8181818181</v>
      </c>
      <c r="H14" s="94">
        <f>بهمن!H55</f>
        <v>400000</v>
      </c>
      <c r="I14" s="95">
        <v>0</v>
      </c>
      <c r="J14" s="95">
        <v>0</v>
      </c>
      <c r="K14" s="95">
        <f t="shared" si="6"/>
        <v>23440719.818181816</v>
      </c>
      <c r="L14" s="95">
        <f t="shared" si="1"/>
        <v>21218181.818181816</v>
      </c>
      <c r="M14" s="95">
        <f t="shared" si="5"/>
        <v>6365454.5454545449</v>
      </c>
      <c r="N14" s="95">
        <f t="shared" si="2"/>
        <v>1485272.7272727273</v>
      </c>
      <c r="O14" s="95">
        <f>بهمن!R55</f>
        <v>44071.981818182023</v>
      </c>
      <c r="P14" s="95">
        <f>بهمن!P55</f>
        <v>5000000</v>
      </c>
      <c r="Q14" s="95">
        <f>بهمن!O55</f>
        <v>2000000</v>
      </c>
      <c r="R14" s="95">
        <f t="shared" si="3"/>
        <v>8529344.709090909</v>
      </c>
      <c r="S14" s="96">
        <f t="shared" si="4"/>
        <v>14911375.109090907</v>
      </c>
      <c r="T14" s="97"/>
      <c r="U14" s="121"/>
    </row>
    <row r="15" spans="1:21" ht="31.5">
      <c r="A15" s="134" t="s">
        <v>105</v>
      </c>
      <c r="B15" s="98"/>
      <c r="C15" s="93" t="s">
        <v>129</v>
      </c>
      <c r="D15" s="94">
        <f>اسفند!E55</f>
        <v>17400000</v>
      </c>
      <c r="E15" s="94">
        <f>اسفند!J55</f>
        <v>2222538</v>
      </c>
      <c r="F15" s="94">
        <f>اسفند!K55</f>
        <v>1100000</v>
      </c>
      <c r="G15" s="94">
        <f>اسفند!G55</f>
        <v>1718181.8181818181</v>
      </c>
      <c r="H15" s="94">
        <f>اسفند!H55</f>
        <v>400000</v>
      </c>
      <c r="I15" s="95">
        <v>0</v>
      </c>
      <c r="J15" s="95">
        <v>0</v>
      </c>
      <c r="K15" s="95">
        <f t="shared" si="6"/>
        <v>22840719.818181816</v>
      </c>
      <c r="L15" s="95">
        <f t="shared" si="1"/>
        <v>20618181.818181816</v>
      </c>
      <c r="M15" s="95">
        <f t="shared" si="5"/>
        <v>6185454.5454545449</v>
      </c>
      <c r="N15" s="95">
        <f t="shared" si="2"/>
        <v>1443272.7272727273</v>
      </c>
      <c r="O15" s="95">
        <f>اسفند!R55</f>
        <v>0</v>
      </c>
      <c r="P15" s="95">
        <f>اسفند!P55</f>
        <v>5000000</v>
      </c>
      <c r="Q15" s="95">
        <f>اسفند!O55</f>
        <v>2000000</v>
      </c>
      <c r="R15" s="95">
        <f t="shared" si="3"/>
        <v>8443272.7272727266</v>
      </c>
      <c r="S15" s="96">
        <f t="shared" si="4"/>
        <v>14397447.09090909</v>
      </c>
      <c r="T15" s="97"/>
      <c r="U15" s="121"/>
    </row>
    <row r="16" spans="1:21" ht="31.5">
      <c r="A16" s="136" t="s">
        <v>123</v>
      </c>
      <c r="B16" s="98"/>
      <c r="C16" s="98" t="s">
        <v>130</v>
      </c>
      <c r="D16" s="94">
        <v>0</v>
      </c>
      <c r="E16" s="94">
        <v>0</v>
      </c>
      <c r="F16" s="94">
        <v>0</v>
      </c>
      <c r="G16" s="94"/>
      <c r="H16" s="94">
        <v>0</v>
      </c>
      <c r="I16" s="95">
        <v>0</v>
      </c>
      <c r="J16" s="95">
        <v>0</v>
      </c>
      <c r="K16" s="95">
        <f t="shared" si="6"/>
        <v>0</v>
      </c>
      <c r="L16" s="95">
        <f t="shared" si="1"/>
        <v>0</v>
      </c>
      <c r="M16" s="95">
        <f t="shared" si="5"/>
        <v>0</v>
      </c>
      <c r="N16" s="95">
        <f t="shared" si="2"/>
        <v>0</v>
      </c>
      <c r="O16" s="95">
        <v>0</v>
      </c>
      <c r="P16" s="95"/>
      <c r="Q16" s="95">
        <v>0</v>
      </c>
      <c r="R16" s="95">
        <f t="shared" si="3"/>
        <v>0</v>
      </c>
      <c r="S16" s="96">
        <f t="shared" si="4"/>
        <v>0</v>
      </c>
      <c r="T16" s="97"/>
      <c r="U16" s="121"/>
    </row>
    <row r="17" spans="1:21" ht="32.25" thickBot="1">
      <c r="A17" s="136" t="s">
        <v>124</v>
      </c>
      <c r="B17" s="98"/>
      <c r="C17" s="98" t="s">
        <v>130</v>
      </c>
      <c r="D17" s="94">
        <v>0</v>
      </c>
      <c r="E17" s="94">
        <v>0</v>
      </c>
      <c r="F17" s="94">
        <v>0</v>
      </c>
      <c r="G17" s="94"/>
      <c r="H17" s="94">
        <v>0</v>
      </c>
      <c r="I17" s="99">
        <v>0</v>
      </c>
      <c r="J17" s="95">
        <v>0</v>
      </c>
      <c r="K17" s="95">
        <f t="shared" si="6"/>
        <v>0</v>
      </c>
      <c r="L17" s="95">
        <f t="shared" si="1"/>
        <v>0</v>
      </c>
      <c r="M17" s="95">
        <f t="shared" si="5"/>
        <v>0</v>
      </c>
      <c r="N17" s="95">
        <f t="shared" si="2"/>
        <v>0</v>
      </c>
      <c r="O17" s="95">
        <v>0</v>
      </c>
      <c r="P17" s="95"/>
      <c r="Q17" s="95">
        <v>0</v>
      </c>
      <c r="R17" s="95">
        <f t="shared" si="3"/>
        <v>0</v>
      </c>
      <c r="S17" s="96">
        <f t="shared" si="4"/>
        <v>0</v>
      </c>
      <c r="T17" s="100"/>
      <c r="U17" s="101"/>
    </row>
    <row r="18" spans="1:21" ht="32.25" thickBot="1">
      <c r="A18" s="125" t="s">
        <v>135</v>
      </c>
      <c r="B18" s="102"/>
      <c r="C18" s="102"/>
      <c r="D18" s="92">
        <f t="shared" ref="D18:R18" si="7">SUM(D4:D17)</f>
        <v>219000000</v>
      </c>
      <c r="E18" s="92">
        <f>SUM(E4:E17)</f>
        <v>26670456</v>
      </c>
      <c r="F18" s="92">
        <f t="shared" si="7"/>
        <v>13200000</v>
      </c>
      <c r="G18" s="92">
        <f t="shared" si="7"/>
        <v>20618181.818181813</v>
      </c>
      <c r="H18" s="92">
        <f t="shared" si="7"/>
        <v>4800000</v>
      </c>
      <c r="I18" s="92">
        <f t="shared" si="7"/>
        <v>0</v>
      </c>
      <c r="J18" s="92">
        <f t="shared" si="7"/>
        <v>0</v>
      </c>
      <c r="K18" s="92">
        <f t="shared" si="7"/>
        <v>284288637.81818181</v>
      </c>
      <c r="L18" s="92">
        <f t="shared" si="7"/>
        <v>257618181.81818178</v>
      </c>
      <c r="M18" s="92">
        <f t="shared" si="7"/>
        <v>77285454.545454547</v>
      </c>
      <c r="N18" s="92">
        <f t="shared" si="7"/>
        <v>18033272.727272723</v>
      </c>
      <c r="O18" s="92">
        <f t="shared" si="7"/>
        <v>844791.80000000237</v>
      </c>
      <c r="P18" s="92">
        <f t="shared" si="7"/>
        <v>60000000</v>
      </c>
      <c r="Q18" s="92">
        <f t="shared" si="7"/>
        <v>24000000</v>
      </c>
      <c r="R18" s="92">
        <f t="shared" si="7"/>
        <v>102878064.5272727</v>
      </c>
      <c r="S18" s="92">
        <f>SUM(S4:S17)</f>
        <v>181410573.29090905</v>
      </c>
      <c r="T18" s="103"/>
      <c r="U18" s="104"/>
    </row>
  </sheetData>
  <mergeCells count="3">
    <mergeCell ref="N2:R2"/>
    <mergeCell ref="B3:C3"/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55"/>
  <sheetViews>
    <sheetView rightToLeft="1" tabSelected="1" workbookViewId="0">
      <selection activeCell="A5" sqref="A5"/>
    </sheetView>
  </sheetViews>
  <sheetFormatPr defaultRowHeight="15"/>
  <cols>
    <col min="1" max="1" width="26.7109375" bestFit="1" customWidth="1"/>
    <col min="2" max="2" width="16.85546875" bestFit="1" customWidth="1"/>
    <col min="4" max="4" width="15.140625" bestFit="1" customWidth="1"/>
    <col min="5" max="5" width="15.42578125" bestFit="1" customWidth="1"/>
    <col min="6" max="6" width="18.7109375" bestFit="1" customWidth="1"/>
    <col min="7" max="7" width="24" bestFit="1" customWidth="1"/>
    <col min="8" max="9" width="12.140625" bestFit="1" customWidth="1"/>
    <col min="10" max="10" width="14.85546875" bestFit="1" customWidth="1"/>
    <col min="11" max="11" width="14.140625" bestFit="1" customWidth="1"/>
    <col min="12" max="12" width="18.140625" bestFit="1" customWidth="1"/>
    <col min="13" max="13" width="33" bestFit="1" customWidth="1"/>
    <col min="14" max="14" width="37.140625" bestFit="1" customWidth="1"/>
    <col min="15" max="16" width="14.140625" bestFit="1" customWidth="1"/>
    <col min="17" max="17" width="17.5703125" bestFit="1" customWidth="1"/>
    <col min="18" max="18" width="19.5703125" bestFit="1" customWidth="1"/>
    <col min="19" max="19" width="15.85546875" bestFit="1" customWidth="1"/>
    <col min="20" max="20" width="19.140625" bestFit="1" customWidth="1"/>
  </cols>
  <sheetData>
    <row r="1" spans="1:20" s="74" customFormat="1" ht="24.75" customHeight="1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74" customFormat="1" ht="24" customHeight="1" thickTop="1" thickBot="1">
      <c r="A2" s="49" t="s">
        <v>83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74" customFormat="1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110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s="74" customFormat="1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105">
        <f t="shared" si="0"/>
        <v>0</v>
      </c>
      <c r="F53" s="106"/>
      <c r="G53" s="107">
        <f t="shared" si="1"/>
        <v>0</v>
      </c>
      <c r="H53" s="107">
        <v>0</v>
      </c>
      <c r="I53" s="108"/>
      <c r="J53" s="107">
        <v>0</v>
      </c>
      <c r="K53" s="107">
        <v>0</v>
      </c>
      <c r="L53" s="107">
        <f t="shared" si="2"/>
        <v>0</v>
      </c>
      <c r="M53" s="107">
        <f t="shared" si="3"/>
        <v>0</v>
      </c>
      <c r="N53" s="107">
        <f t="shared" si="4"/>
        <v>0</v>
      </c>
      <c r="O53" s="105"/>
      <c r="P53" s="105"/>
      <c r="Q53" s="107">
        <f t="shared" si="5"/>
        <v>0</v>
      </c>
      <c r="R53" s="109">
        <f t="shared" si="6"/>
        <v>0</v>
      </c>
      <c r="S53" s="107">
        <f t="shared" si="7"/>
        <v>0</v>
      </c>
      <c r="T53" s="110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111">
        <f t="shared" si="6"/>
        <v>0</v>
      </c>
      <c r="S54" s="71">
        <f t="shared" si="7"/>
        <v>0</v>
      </c>
      <c r="T54" s="71">
        <f t="shared" si="8"/>
        <v>0</v>
      </c>
    </row>
    <row r="55" spans="1:20" ht="27.75" thickBot="1">
      <c r="A55" s="112" t="s">
        <v>125</v>
      </c>
      <c r="B55" s="113"/>
      <c r="C55" s="114">
        <f>SUM(C5:C54)</f>
        <v>31</v>
      </c>
      <c r="D55" s="115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2:T2"/>
    <mergeCell ref="A1:T1"/>
    <mergeCell ref="A55:B5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T55"/>
  <sheetViews>
    <sheetView rightToLeft="1" topLeftCell="I43" workbookViewId="0">
      <selection activeCell="A55" sqref="A55:XFD55"/>
    </sheetView>
  </sheetViews>
  <sheetFormatPr defaultRowHeight="15"/>
  <cols>
    <col min="4" max="4" width="13.7109375" bestFit="1" customWidth="1"/>
    <col min="5" max="5" width="15.42578125" bestFit="1" customWidth="1"/>
    <col min="7" max="7" width="14.140625" bestFit="1" customWidth="1"/>
    <col min="8" max="9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4" max="14" width="33.140625" bestFit="1" customWidth="1"/>
    <col min="15" max="16" width="14.140625" bestFit="1" customWidth="1"/>
    <col min="17" max="17" width="14.5703125" bestFit="1" customWidth="1"/>
    <col min="18" max="18" width="16.7109375" bestFit="1" customWidth="1"/>
    <col min="19" max="19" width="14.140625" bestFit="1" customWidth="1"/>
    <col min="20" max="20" width="16.855468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2" t="s">
        <v>125</v>
      </c>
      <c r="B55" s="113"/>
      <c r="C55" s="114">
        <f>SUM(C5:C54)</f>
        <v>31</v>
      </c>
      <c r="D55" s="115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T55"/>
  <sheetViews>
    <sheetView rightToLeft="1" topLeftCell="I44" workbookViewId="0">
      <selection activeCell="P55" sqref="P55"/>
    </sheetView>
  </sheetViews>
  <sheetFormatPr defaultRowHeight="15"/>
  <cols>
    <col min="3" max="3" width="7.140625" bestFit="1" customWidth="1"/>
    <col min="4" max="5" width="15.42578125" bestFit="1" customWidth="1"/>
    <col min="6" max="6" width="17.285156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4" max="14" width="33.140625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31</v>
      </c>
      <c r="D55" s="120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T55"/>
  <sheetViews>
    <sheetView rightToLeft="1" topLeftCell="I44" workbookViewId="0">
      <selection activeCell="L57" sqref="L57"/>
    </sheetView>
  </sheetViews>
  <sheetFormatPr defaultRowHeight="15"/>
  <cols>
    <col min="4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4" max="14" width="33.140625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31</v>
      </c>
      <c r="D55" s="120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T55"/>
  <sheetViews>
    <sheetView rightToLeft="1" topLeftCell="G44" workbookViewId="0">
      <selection activeCell="K57" sqref="K57"/>
    </sheetView>
  </sheetViews>
  <sheetFormatPr defaultRowHeight="15"/>
  <cols>
    <col min="4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31</v>
      </c>
      <c r="D55" s="120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T55"/>
  <sheetViews>
    <sheetView rightToLeft="1" topLeftCell="G44" workbookViewId="0">
      <selection activeCell="K58" sqref="K58"/>
    </sheetView>
  </sheetViews>
  <sheetFormatPr defaultRowHeight="15"/>
  <cols>
    <col min="5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3" max="13" width="28.85546875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31</v>
      </c>
      <c r="D5" s="69">
        <v>600000</v>
      </c>
      <c r="E5" s="69">
        <f>D5*C5</f>
        <v>18600000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24040719.81818182</v>
      </c>
      <c r="M5" s="71">
        <f>K5+H5+E5+G5</f>
        <v>21818181.818181816</v>
      </c>
      <c r="N5" s="71">
        <f>K5+J5+H5+G5+E5</f>
        <v>24040719.81818182</v>
      </c>
      <c r="O5" s="69">
        <v>2000000</v>
      </c>
      <c r="P5" s="69">
        <v>5000000</v>
      </c>
      <c r="Q5" s="71">
        <f>M5*7%</f>
        <v>1527272.7272727273</v>
      </c>
      <c r="R5" s="76">
        <f>IF(N5&gt;23000000,(N5-23000000)*0.1,0)</f>
        <v>104071.98181818203</v>
      </c>
      <c r="S5" s="71">
        <f>R5+Q5+P5+O5</f>
        <v>8631344.709090909</v>
      </c>
      <c r="T5" s="73">
        <f>L5-S5</f>
        <v>15409375.109090911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31</v>
      </c>
      <c r="D55" s="120">
        <f>SUM(D5:D54)</f>
        <v>18750727</v>
      </c>
      <c r="E55" s="116">
        <f>SUM(E5:E54)</f>
        <v>18600000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24040719.81818182</v>
      </c>
      <c r="M55" s="116">
        <f t="shared" si="9"/>
        <v>21818181.818181816</v>
      </c>
      <c r="N55" s="116">
        <f t="shared" si="9"/>
        <v>24040719.81818182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1527272.7272727273</v>
      </c>
      <c r="R55" s="116">
        <f t="shared" si="9"/>
        <v>104071.98181818203</v>
      </c>
      <c r="S55" s="116">
        <f t="shared" si="9"/>
        <v>8631344.709090909</v>
      </c>
      <c r="T55" s="116">
        <f t="shared" si="9"/>
        <v>15409375.109090911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T55"/>
  <sheetViews>
    <sheetView rightToLeft="1" topLeftCell="D44" workbookViewId="0">
      <selection activeCell="J58" sqref="J58"/>
    </sheetView>
  </sheetViews>
  <sheetFormatPr defaultRowHeight="15"/>
  <cols>
    <col min="5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5" max="16" width="14.140625" bestFit="1" customWidth="1"/>
    <col min="17" max="17" width="14.570312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30</v>
      </c>
      <c r="D5" s="69">
        <v>600000</v>
      </c>
      <c r="E5" s="69">
        <f>D5*C5</f>
        <v>18000000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23440719.81818182</v>
      </c>
      <c r="M5" s="71">
        <f>K5+H5+E5+G5</f>
        <v>21218181.818181816</v>
      </c>
      <c r="N5" s="71">
        <f>K5+J5+H5+G5+E5</f>
        <v>23440719.81818182</v>
      </c>
      <c r="O5" s="69">
        <v>2000000</v>
      </c>
      <c r="P5" s="69">
        <v>5000000</v>
      </c>
      <c r="Q5" s="71">
        <f>M5*7%</f>
        <v>1485272.7272727273</v>
      </c>
      <c r="R5" s="76">
        <f>IF(N5&gt;23000000,(N5-23000000)*0.1,0)</f>
        <v>44071.981818182023</v>
      </c>
      <c r="S5" s="71">
        <f>R5+Q5+P5+O5</f>
        <v>8529344.709090909</v>
      </c>
      <c r="T5" s="73">
        <f>L5-S5</f>
        <v>14911375.109090911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30</v>
      </c>
      <c r="D55" s="120">
        <f>SUM(D5:D54)</f>
        <v>18750727</v>
      </c>
      <c r="E55" s="116">
        <f>SUM(E5:E54)</f>
        <v>18000000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23440719.81818182</v>
      </c>
      <c r="M55" s="116">
        <f t="shared" si="9"/>
        <v>21218181.818181816</v>
      </c>
      <c r="N55" s="116">
        <f t="shared" si="9"/>
        <v>23440719.81818182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1485272.7272727273</v>
      </c>
      <c r="R55" s="116">
        <f t="shared" si="9"/>
        <v>44071.981818182023</v>
      </c>
      <c r="S55" s="116">
        <f t="shared" si="9"/>
        <v>8529344.709090909</v>
      </c>
      <c r="T55" s="116">
        <f t="shared" si="9"/>
        <v>14911375.109090911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T55"/>
  <sheetViews>
    <sheetView rightToLeft="1" topLeftCell="E43" workbookViewId="0">
      <selection activeCell="J56" sqref="J56"/>
    </sheetView>
  </sheetViews>
  <sheetFormatPr defaultRowHeight="15"/>
  <cols>
    <col min="4" max="5" width="15.42578125" bestFit="1" customWidth="1"/>
    <col min="7" max="7" width="14.140625" bestFit="1" customWidth="1"/>
    <col min="8" max="8" width="12.140625" bestFit="1" customWidth="1"/>
    <col min="10" max="11" width="14.140625" bestFit="1" customWidth="1"/>
    <col min="12" max="12" width="16" bestFit="1" customWidth="1"/>
    <col min="15" max="16" width="14.140625" bestFit="1" customWidth="1"/>
    <col min="18" max="18" width="16.7109375" bestFit="1" customWidth="1"/>
  </cols>
  <sheetData>
    <row r="1" spans="1:20" ht="36.75" thickTop="1" thickBot="1">
      <c r="A1" s="46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28.5" thickTop="1" thickBot="1">
      <c r="A2" s="49" t="s">
        <v>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ht="28.5" thickTop="1" thickBot="1">
      <c r="A3" s="52" t="s">
        <v>2</v>
      </c>
      <c r="B3" s="53" t="s">
        <v>29</v>
      </c>
      <c r="C3" s="53" t="s">
        <v>30</v>
      </c>
      <c r="D3" s="53" t="s">
        <v>31</v>
      </c>
      <c r="E3" s="53" t="s">
        <v>32</v>
      </c>
      <c r="F3" s="53" t="s">
        <v>33</v>
      </c>
      <c r="G3" s="54" t="s">
        <v>34</v>
      </c>
      <c r="H3" s="54" t="s">
        <v>8</v>
      </c>
      <c r="I3" s="53" t="s">
        <v>35</v>
      </c>
      <c r="J3" s="54" t="s">
        <v>36</v>
      </c>
      <c r="K3" s="54" t="s">
        <v>37</v>
      </c>
      <c r="L3" s="54" t="s">
        <v>40</v>
      </c>
      <c r="M3" s="54" t="s">
        <v>41</v>
      </c>
      <c r="N3" s="55" t="s">
        <v>42</v>
      </c>
      <c r="O3" s="53" t="s">
        <v>38</v>
      </c>
      <c r="P3" s="53" t="s">
        <v>39</v>
      </c>
      <c r="Q3" s="55" t="s">
        <v>43</v>
      </c>
      <c r="R3" s="56" t="s">
        <v>44</v>
      </c>
      <c r="S3" s="54" t="s">
        <v>45</v>
      </c>
      <c r="T3" s="57" t="s">
        <v>46</v>
      </c>
    </row>
    <row r="4" spans="1:20" ht="27.75" thickBot="1">
      <c r="A4" s="58" t="s">
        <v>47</v>
      </c>
      <c r="B4" s="59">
        <v>1</v>
      </c>
      <c r="C4" s="59">
        <v>2</v>
      </c>
      <c r="D4" s="59">
        <v>3</v>
      </c>
      <c r="E4" s="59">
        <v>4</v>
      </c>
      <c r="F4" s="60">
        <v>5</v>
      </c>
      <c r="G4" s="61">
        <v>6</v>
      </c>
      <c r="H4" s="61">
        <v>7</v>
      </c>
      <c r="I4" s="62">
        <v>8</v>
      </c>
      <c r="J4" s="63">
        <v>9</v>
      </c>
      <c r="K4" s="63">
        <v>10</v>
      </c>
      <c r="L4" s="63">
        <v>11</v>
      </c>
      <c r="M4" s="64">
        <v>12</v>
      </c>
      <c r="N4" s="65">
        <v>13</v>
      </c>
      <c r="O4" s="59">
        <v>14</v>
      </c>
      <c r="P4" s="59">
        <v>15</v>
      </c>
      <c r="Q4" s="64">
        <v>16</v>
      </c>
      <c r="R4" s="66">
        <v>17</v>
      </c>
      <c r="S4" s="64">
        <v>18</v>
      </c>
      <c r="T4" s="63">
        <v>19</v>
      </c>
    </row>
    <row r="5" spans="1:20" ht="27.75" thickBot="1">
      <c r="A5" s="67">
        <v>1</v>
      </c>
      <c r="B5" s="68" t="s">
        <v>48</v>
      </c>
      <c r="C5" s="68">
        <v>30</v>
      </c>
      <c r="D5" s="69">
        <v>600000</v>
      </c>
      <c r="E5" s="69">
        <f>D5*C5</f>
        <v>18000000</v>
      </c>
      <c r="F5" s="70">
        <v>15</v>
      </c>
      <c r="G5" s="71">
        <f>D5*30*F5*1.4/220</f>
        <v>1718181.8181818181</v>
      </c>
      <c r="H5" s="71">
        <v>400000</v>
      </c>
      <c r="I5" s="72">
        <v>2</v>
      </c>
      <c r="J5" s="71">
        <f>1111269*I5</f>
        <v>2222538</v>
      </c>
      <c r="K5" s="71">
        <v>1100000</v>
      </c>
      <c r="L5" s="71">
        <f>K5+J5+H5+G5+E5</f>
        <v>23440719.81818182</v>
      </c>
      <c r="M5" s="71">
        <f>K5+H5+E5+G5</f>
        <v>21218181.818181816</v>
      </c>
      <c r="N5" s="71">
        <f>K5+J5+H5+G5+E5</f>
        <v>23440719.81818182</v>
      </c>
      <c r="O5" s="69">
        <v>2000000</v>
      </c>
      <c r="P5" s="69">
        <v>5000000</v>
      </c>
      <c r="Q5" s="71">
        <f>M5*7%</f>
        <v>1485272.7272727273</v>
      </c>
      <c r="R5" s="76">
        <f>IF(N5&gt;23000000,(N5-23000000)*0.1,0)</f>
        <v>44071.981818182023</v>
      </c>
      <c r="S5" s="71">
        <f>R5+Q5+P5+O5</f>
        <v>8529344.709090909</v>
      </c>
      <c r="T5" s="73">
        <f>L5-S5</f>
        <v>14911375.109090911</v>
      </c>
    </row>
    <row r="6" spans="1:20" ht="27.75" thickBot="1">
      <c r="A6" s="67">
        <v>2</v>
      </c>
      <c r="B6" s="68"/>
      <c r="C6" s="68"/>
      <c r="D6" s="69">
        <v>370423</v>
      </c>
      <c r="E6" s="69">
        <f t="shared" ref="E6:E54" si="0">D6*C6</f>
        <v>0</v>
      </c>
      <c r="F6" s="70"/>
      <c r="G6" s="71">
        <f t="shared" ref="G6:G54" si="1">D6*30*F6*1.4/220</f>
        <v>0</v>
      </c>
      <c r="H6" s="71">
        <v>0</v>
      </c>
      <c r="I6" s="72"/>
      <c r="J6" s="71">
        <f>1111269*I6</f>
        <v>0</v>
      </c>
      <c r="K6" s="71">
        <v>0</v>
      </c>
      <c r="L6" s="71">
        <f t="shared" ref="L6:L54" si="2">K6+J6+H6+G6+E6</f>
        <v>0</v>
      </c>
      <c r="M6" s="71">
        <f t="shared" ref="M6:M54" si="3">K6+H6+E6+G6</f>
        <v>0</v>
      </c>
      <c r="N6" s="71">
        <f t="shared" ref="N6:N54" si="4">K6+J6+H6+G6+E6</f>
        <v>0</v>
      </c>
      <c r="O6" s="69"/>
      <c r="P6" s="69"/>
      <c r="Q6" s="71">
        <f t="shared" ref="Q6:Q54" si="5">M6*7%</f>
        <v>0</v>
      </c>
      <c r="R6" s="76">
        <f t="shared" ref="R6:R54" si="6">IF(N6&gt;23000000,(N6-23000000)*0.1,0)</f>
        <v>0</v>
      </c>
      <c r="S6" s="71">
        <f t="shared" ref="S6:S54" si="7">R6+Q6+P6+O6</f>
        <v>0</v>
      </c>
      <c r="T6" s="73">
        <f t="shared" ref="T6:T54" si="8">L6-S6</f>
        <v>0</v>
      </c>
    </row>
    <row r="7" spans="1:20" ht="27.75" thickBot="1">
      <c r="A7" s="67">
        <v>3</v>
      </c>
      <c r="B7" s="68"/>
      <c r="C7" s="68"/>
      <c r="D7" s="69">
        <v>370423</v>
      </c>
      <c r="E7" s="69">
        <f t="shared" si="0"/>
        <v>0</v>
      </c>
      <c r="F7" s="70"/>
      <c r="G7" s="71">
        <f t="shared" si="1"/>
        <v>0</v>
      </c>
      <c r="H7" s="71">
        <v>0</v>
      </c>
      <c r="I7" s="72"/>
      <c r="J7" s="71">
        <v>0</v>
      </c>
      <c r="K7" s="71">
        <v>0</v>
      </c>
      <c r="L7" s="71">
        <f t="shared" si="2"/>
        <v>0</v>
      </c>
      <c r="M7" s="71">
        <f t="shared" si="3"/>
        <v>0</v>
      </c>
      <c r="N7" s="71">
        <f t="shared" si="4"/>
        <v>0</v>
      </c>
      <c r="O7" s="69"/>
      <c r="P7" s="69"/>
      <c r="Q7" s="71">
        <f t="shared" si="5"/>
        <v>0</v>
      </c>
      <c r="R7" s="76">
        <f t="shared" si="6"/>
        <v>0</v>
      </c>
      <c r="S7" s="71">
        <f t="shared" si="7"/>
        <v>0</v>
      </c>
      <c r="T7" s="73">
        <f t="shared" si="8"/>
        <v>0</v>
      </c>
    </row>
    <row r="8" spans="1:20" ht="27.75" thickBot="1">
      <c r="A8" s="67">
        <v>4</v>
      </c>
      <c r="B8" s="68"/>
      <c r="C8" s="68"/>
      <c r="D8" s="69">
        <v>370423</v>
      </c>
      <c r="E8" s="69">
        <f t="shared" si="0"/>
        <v>0</v>
      </c>
      <c r="F8" s="70"/>
      <c r="G8" s="71">
        <f t="shared" si="1"/>
        <v>0</v>
      </c>
      <c r="H8" s="71">
        <v>0</v>
      </c>
      <c r="I8" s="72"/>
      <c r="J8" s="71">
        <v>0</v>
      </c>
      <c r="K8" s="71">
        <v>0</v>
      </c>
      <c r="L8" s="71">
        <f t="shared" si="2"/>
        <v>0</v>
      </c>
      <c r="M8" s="71">
        <f t="shared" si="3"/>
        <v>0</v>
      </c>
      <c r="N8" s="71">
        <f t="shared" si="4"/>
        <v>0</v>
      </c>
      <c r="O8" s="69"/>
      <c r="P8" s="69"/>
      <c r="Q8" s="71">
        <f t="shared" si="5"/>
        <v>0</v>
      </c>
      <c r="R8" s="76">
        <f t="shared" si="6"/>
        <v>0</v>
      </c>
      <c r="S8" s="71">
        <f t="shared" si="7"/>
        <v>0</v>
      </c>
      <c r="T8" s="73">
        <f t="shared" si="8"/>
        <v>0</v>
      </c>
    </row>
    <row r="9" spans="1:20" ht="27.75" thickBot="1">
      <c r="A9" s="67">
        <v>5</v>
      </c>
      <c r="B9" s="68"/>
      <c r="C9" s="68"/>
      <c r="D9" s="69">
        <v>370423</v>
      </c>
      <c r="E9" s="69">
        <f t="shared" si="0"/>
        <v>0</v>
      </c>
      <c r="F9" s="70"/>
      <c r="G9" s="71">
        <f t="shared" si="1"/>
        <v>0</v>
      </c>
      <c r="H9" s="71">
        <v>0</v>
      </c>
      <c r="I9" s="72"/>
      <c r="J9" s="71">
        <v>0</v>
      </c>
      <c r="K9" s="71">
        <v>0</v>
      </c>
      <c r="L9" s="71">
        <f t="shared" si="2"/>
        <v>0</v>
      </c>
      <c r="M9" s="71">
        <f t="shared" si="3"/>
        <v>0</v>
      </c>
      <c r="N9" s="71">
        <f t="shared" si="4"/>
        <v>0</v>
      </c>
      <c r="O9" s="69"/>
      <c r="P9" s="69"/>
      <c r="Q9" s="71">
        <f t="shared" si="5"/>
        <v>0</v>
      </c>
      <c r="R9" s="76">
        <f t="shared" si="6"/>
        <v>0</v>
      </c>
      <c r="S9" s="71">
        <f t="shared" si="7"/>
        <v>0</v>
      </c>
      <c r="T9" s="73">
        <f t="shared" si="8"/>
        <v>0</v>
      </c>
    </row>
    <row r="10" spans="1:20" ht="27.75" thickBot="1">
      <c r="A10" s="67">
        <v>6</v>
      </c>
      <c r="B10" s="68"/>
      <c r="C10" s="68"/>
      <c r="D10" s="69">
        <v>370423</v>
      </c>
      <c r="E10" s="69">
        <f t="shared" si="0"/>
        <v>0</v>
      </c>
      <c r="F10" s="70"/>
      <c r="G10" s="71">
        <f t="shared" si="1"/>
        <v>0</v>
      </c>
      <c r="H10" s="71">
        <v>0</v>
      </c>
      <c r="I10" s="72"/>
      <c r="J10" s="71">
        <v>0</v>
      </c>
      <c r="K10" s="71">
        <v>0</v>
      </c>
      <c r="L10" s="71">
        <f t="shared" si="2"/>
        <v>0</v>
      </c>
      <c r="M10" s="71">
        <f t="shared" si="3"/>
        <v>0</v>
      </c>
      <c r="N10" s="71">
        <f t="shared" si="4"/>
        <v>0</v>
      </c>
      <c r="O10" s="69"/>
      <c r="P10" s="69"/>
      <c r="Q10" s="71">
        <f t="shared" si="5"/>
        <v>0</v>
      </c>
      <c r="R10" s="76">
        <f t="shared" si="6"/>
        <v>0</v>
      </c>
      <c r="S10" s="71">
        <f t="shared" si="7"/>
        <v>0</v>
      </c>
      <c r="T10" s="73">
        <f t="shared" si="8"/>
        <v>0</v>
      </c>
    </row>
    <row r="11" spans="1:20" ht="27.75" thickBot="1">
      <c r="A11" s="67">
        <v>7</v>
      </c>
      <c r="B11" s="68"/>
      <c r="C11" s="68"/>
      <c r="D11" s="69">
        <v>370423</v>
      </c>
      <c r="E11" s="69">
        <f t="shared" si="0"/>
        <v>0</v>
      </c>
      <c r="F11" s="70"/>
      <c r="G11" s="71">
        <f t="shared" si="1"/>
        <v>0</v>
      </c>
      <c r="H11" s="71">
        <v>0</v>
      </c>
      <c r="I11" s="72"/>
      <c r="J11" s="71">
        <v>0</v>
      </c>
      <c r="K11" s="71">
        <v>0</v>
      </c>
      <c r="L11" s="71">
        <f t="shared" si="2"/>
        <v>0</v>
      </c>
      <c r="M11" s="71">
        <f t="shared" si="3"/>
        <v>0</v>
      </c>
      <c r="N11" s="71">
        <f t="shared" si="4"/>
        <v>0</v>
      </c>
      <c r="O11" s="69"/>
      <c r="P11" s="69"/>
      <c r="Q11" s="71">
        <f t="shared" si="5"/>
        <v>0</v>
      </c>
      <c r="R11" s="76">
        <f t="shared" si="6"/>
        <v>0</v>
      </c>
      <c r="S11" s="71">
        <f t="shared" si="7"/>
        <v>0</v>
      </c>
      <c r="T11" s="73">
        <f t="shared" si="8"/>
        <v>0</v>
      </c>
    </row>
    <row r="12" spans="1:20" ht="27.75" thickBot="1">
      <c r="A12" s="67">
        <v>8</v>
      </c>
      <c r="B12" s="68"/>
      <c r="C12" s="68"/>
      <c r="D12" s="69">
        <v>370423</v>
      </c>
      <c r="E12" s="69">
        <f t="shared" si="0"/>
        <v>0</v>
      </c>
      <c r="F12" s="70"/>
      <c r="G12" s="71">
        <f t="shared" si="1"/>
        <v>0</v>
      </c>
      <c r="H12" s="71">
        <v>0</v>
      </c>
      <c r="I12" s="72"/>
      <c r="J12" s="71">
        <v>0</v>
      </c>
      <c r="K12" s="71">
        <v>0</v>
      </c>
      <c r="L12" s="71">
        <f t="shared" si="2"/>
        <v>0</v>
      </c>
      <c r="M12" s="71">
        <f t="shared" si="3"/>
        <v>0</v>
      </c>
      <c r="N12" s="71">
        <f t="shared" si="4"/>
        <v>0</v>
      </c>
      <c r="O12" s="69"/>
      <c r="P12" s="69"/>
      <c r="Q12" s="71">
        <f t="shared" si="5"/>
        <v>0</v>
      </c>
      <c r="R12" s="76">
        <f t="shared" si="6"/>
        <v>0</v>
      </c>
      <c r="S12" s="71">
        <f t="shared" si="7"/>
        <v>0</v>
      </c>
      <c r="T12" s="73">
        <f t="shared" si="8"/>
        <v>0</v>
      </c>
    </row>
    <row r="13" spans="1:20" ht="27.75" thickBot="1">
      <c r="A13" s="67">
        <v>9</v>
      </c>
      <c r="B13" s="68"/>
      <c r="C13" s="68"/>
      <c r="D13" s="69">
        <v>370423</v>
      </c>
      <c r="E13" s="69">
        <f t="shared" si="0"/>
        <v>0</v>
      </c>
      <c r="F13" s="70"/>
      <c r="G13" s="71">
        <f t="shared" si="1"/>
        <v>0</v>
      </c>
      <c r="H13" s="71">
        <v>0</v>
      </c>
      <c r="I13" s="72"/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1">
        <f t="shared" si="4"/>
        <v>0</v>
      </c>
      <c r="O13" s="69"/>
      <c r="P13" s="69"/>
      <c r="Q13" s="71">
        <f t="shared" si="5"/>
        <v>0</v>
      </c>
      <c r="R13" s="76">
        <f t="shared" si="6"/>
        <v>0</v>
      </c>
      <c r="S13" s="71">
        <f t="shared" si="7"/>
        <v>0</v>
      </c>
      <c r="T13" s="73">
        <f t="shared" si="8"/>
        <v>0</v>
      </c>
    </row>
    <row r="14" spans="1:20" ht="27.75" thickBot="1">
      <c r="A14" s="67">
        <v>10</v>
      </c>
      <c r="B14" s="68"/>
      <c r="C14" s="68"/>
      <c r="D14" s="69">
        <v>370423</v>
      </c>
      <c r="E14" s="69">
        <f t="shared" si="0"/>
        <v>0</v>
      </c>
      <c r="F14" s="70"/>
      <c r="G14" s="71">
        <f t="shared" si="1"/>
        <v>0</v>
      </c>
      <c r="H14" s="71">
        <v>0</v>
      </c>
      <c r="I14" s="72"/>
      <c r="J14" s="71">
        <v>0</v>
      </c>
      <c r="K14" s="71">
        <v>0</v>
      </c>
      <c r="L14" s="71">
        <f t="shared" si="2"/>
        <v>0</v>
      </c>
      <c r="M14" s="71">
        <f t="shared" si="3"/>
        <v>0</v>
      </c>
      <c r="N14" s="71">
        <f t="shared" si="4"/>
        <v>0</v>
      </c>
      <c r="O14" s="69"/>
      <c r="P14" s="69"/>
      <c r="Q14" s="71">
        <f t="shared" si="5"/>
        <v>0</v>
      </c>
      <c r="R14" s="76">
        <f t="shared" si="6"/>
        <v>0</v>
      </c>
      <c r="S14" s="71">
        <f t="shared" si="7"/>
        <v>0</v>
      </c>
      <c r="T14" s="73">
        <f t="shared" si="8"/>
        <v>0</v>
      </c>
    </row>
    <row r="15" spans="1:20" ht="27.75" thickBot="1">
      <c r="A15" s="67">
        <v>11</v>
      </c>
      <c r="B15" s="68"/>
      <c r="C15" s="68"/>
      <c r="D15" s="69">
        <v>370423</v>
      </c>
      <c r="E15" s="69">
        <f t="shared" si="0"/>
        <v>0</v>
      </c>
      <c r="F15" s="70"/>
      <c r="G15" s="71">
        <f t="shared" si="1"/>
        <v>0</v>
      </c>
      <c r="H15" s="71">
        <v>0</v>
      </c>
      <c r="I15" s="72"/>
      <c r="J15" s="71">
        <v>0</v>
      </c>
      <c r="K15" s="71">
        <v>0</v>
      </c>
      <c r="L15" s="71">
        <f t="shared" si="2"/>
        <v>0</v>
      </c>
      <c r="M15" s="71">
        <f t="shared" si="3"/>
        <v>0</v>
      </c>
      <c r="N15" s="71">
        <f t="shared" si="4"/>
        <v>0</v>
      </c>
      <c r="O15" s="69"/>
      <c r="P15" s="69"/>
      <c r="Q15" s="71">
        <f t="shared" si="5"/>
        <v>0</v>
      </c>
      <c r="R15" s="76">
        <f t="shared" si="6"/>
        <v>0</v>
      </c>
      <c r="S15" s="71">
        <f t="shared" si="7"/>
        <v>0</v>
      </c>
      <c r="T15" s="73">
        <f t="shared" si="8"/>
        <v>0</v>
      </c>
    </row>
    <row r="16" spans="1:20" ht="27.75" thickBot="1">
      <c r="A16" s="67">
        <v>12</v>
      </c>
      <c r="B16" s="68"/>
      <c r="C16" s="68"/>
      <c r="D16" s="69">
        <v>370423</v>
      </c>
      <c r="E16" s="69">
        <f t="shared" si="0"/>
        <v>0</v>
      </c>
      <c r="F16" s="70"/>
      <c r="G16" s="71">
        <f t="shared" si="1"/>
        <v>0</v>
      </c>
      <c r="H16" s="71">
        <v>0</v>
      </c>
      <c r="I16" s="72"/>
      <c r="J16" s="71">
        <v>0</v>
      </c>
      <c r="K16" s="71"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69"/>
      <c r="P16" s="69"/>
      <c r="Q16" s="71">
        <f t="shared" si="5"/>
        <v>0</v>
      </c>
      <c r="R16" s="76">
        <f t="shared" si="6"/>
        <v>0</v>
      </c>
      <c r="S16" s="71">
        <f t="shared" si="7"/>
        <v>0</v>
      </c>
      <c r="T16" s="73">
        <f t="shared" si="8"/>
        <v>0</v>
      </c>
    </row>
    <row r="17" spans="1:20" ht="27.75" thickBot="1">
      <c r="A17" s="67">
        <v>13</v>
      </c>
      <c r="B17" s="68"/>
      <c r="C17" s="68"/>
      <c r="D17" s="69">
        <v>370423</v>
      </c>
      <c r="E17" s="69">
        <f t="shared" si="0"/>
        <v>0</v>
      </c>
      <c r="F17" s="70"/>
      <c r="G17" s="71">
        <f t="shared" si="1"/>
        <v>0</v>
      </c>
      <c r="H17" s="71">
        <v>0</v>
      </c>
      <c r="I17" s="72"/>
      <c r="J17" s="71">
        <v>0</v>
      </c>
      <c r="K17" s="71"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69"/>
      <c r="P17" s="69"/>
      <c r="Q17" s="71">
        <f t="shared" si="5"/>
        <v>0</v>
      </c>
      <c r="R17" s="76">
        <f t="shared" si="6"/>
        <v>0</v>
      </c>
      <c r="S17" s="71">
        <f t="shared" si="7"/>
        <v>0</v>
      </c>
      <c r="T17" s="73">
        <f t="shared" si="8"/>
        <v>0</v>
      </c>
    </row>
    <row r="18" spans="1:20" ht="27.75" thickBot="1">
      <c r="A18" s="67">
        <v>14</v>
      </c>
      <c r="B18" s="68"/>
      <c r="C18" s="68"/>
      <c r="D18" s="69">
        <v>370423</v>
      </c>
      <c r="E18" s="69">
        <f t="shared" si="0"/>
        <v>0</v>
      </c>
      <c r="F18" s="70"/>
      <c r="G18" s="71">
        <f t="shared" si="1"/>
        <v>0</v>
      </c>
      <c r="H18" s="71">
        <v>0</v>
      </c>
      <c r="I18" s="72"/>
      <c r="J18" s="71">
        <v>0</v>
      </c>
      <c r="K18" s="71"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69"/>
      <c r="P18" s="69"/>
      <c r="Q18" s="71">
        <f t="shared" si="5"/>
        <v>0</v>
      </c>
      <c r="R18" s="76">
        <f t="shared" si="6"/>
        <v>0</v>
      </c>
      <c r="S18" s="71">
        <f t="shared" si="7"/>
        <v>0</v>
      </c>
      <c r="T18" s="73">
        <f t="shared" si="8"/>
        <v>0</v>
      </c>
    </row>
    <row r="19" spans="1:20" ht="27.75" thickBot="1">
      <c r="A19" s="67">
        <v>15</v>
      </c>
      <c r="B19" s="68"/>
      <c r="C19" s="68"/>
      <c r="D19" s="69">
        <v>370423</v>
      </c>
      <c r="E19" s="69">
        <f t="shared" si="0"/>
        <v>0</v>
      </c>
      <c r="F19" s="70"/>
      <c r="G19" s="71">
        <f t="shared" si="1"/>
        <v>0</v>
      </c>
      <c r="H19" s="71">
        <v>0</v>
      </c>
      <c r="I19" s="72"/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69"/>
      <c r="P19" s="69"/>
      <c r="Q19" s="71">
        <f t="shared" si="5"/>
        <v>0</v>
      </c>
      <c r="R19" s="76">
        <f t="shared" si="6"/>
        <v>0</v>
      </c>
      <c r="S19" s="71">
        <f t="shared" si="7"/>
        <v>0</v>
      </c>
      <c r="T19" s="73">
        <f t="shared" si="8"/>
        <v>0</v>
      </c>
    </row>
    <row r="20" spans="1:20" ht="27.75" thickBot="1">
      <c r="A20" s="67">
        <v>16</v>
      </c>
      <c r="B20" s="68"/>
      <c r="C20" s="68"/>
      <c r="D20" s="69">
        <v>370423</v>
      </c>
      <c r="E20" s="69">
        <f t="shared" si="0"/>
        <v>0</v>
      </c>
      <c r="F20" s="70"/>
      <c r="G20" s="71">
        <f t="shared" si="1"/>
        <v>0</v>
      </c>
      <c r="H20" s="71">
        <v>0</v>
      </c>
      <c r="I20" s="72"/>
      <c r="J20" s="71">
        <v>0</v>
      </c>
      <c r="K20" s="71"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69"/>
      <c r="P20" s="69"/>
      <c r="Q20" s="71">
        <f t="shared" si="5"/>
        <v>0</v>
      </c>
      <c r="R20" s="76">
        <f t="shared" si="6"/>
        <v>0</v>
      </c>
      <c r="S20" s="71">
        <f t="shared" si="7"/>
        <v>0</v>
      </c>
      <c r="T20" s="73">
        <f t="shared" si="8"/>
        <v>0</v>
      </c>
    </row>
    <row r="21" spans="1:20" ht="27.75" thickBot="1">
      <c r="A21" s="67">
        <v>17</v>
      </c>
      <c r="B21" s="68"/>
      <c r="C21" s="68"/>
      <c r="D21" s="69">
        <v>370423</v>
      </c>
      <c r="E21" s="69">
        <f t="shared" si="0"/>
        <v>0</v>
      </c>
      <c r="F21" s="70"/>
      <c r="G21" s="71">
        <f t="shared" si="1"/>
        <v>0</v>
      </c>
      <c r="H21" s="71">
        <v>0</v>
      </c>
      <c r="I21" s="72"/>
      <c r="J21" s="71">
        <v>0</v>
      </c>
      <c r="K21" s="71"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69"/>
      <c r="P21" s="69"/>
      <c r="Q21" s="71">
        <f t="shared" si="5"/>
        <v>0</v>
      </c>
      <c r="R21" s="76">
        <f t="shared" si="6"/>
        <v>0</v>
      </c>
      <c r="S21" s="71">
        <f t="shared" si="7"/>
        <v>0</v>
      </c>
      <c r="T21" s="73">
        <f t="shared" si="8"/>
        <v>0</v>
      </c>
    </row>
    <row r="22" spans="1:20" ht="27.75" thickBot="1">
      <c r="A22" s="67">
        <v>18</v>
      </c>
      <c r="B22" s="68"/>
      <c r="C22" s="68"/>
      <c r="D22" s="69">
        <v>370423</v>
      </c>
      <c r="E22" s="69">
        <f t="shared" si="0"/>
        <v>0</v>
      </c>
      <c r="F22" s="70"/>
      <c r="G22" s="71">
        <f t="shared" si="1"/>
        <v>0</v>
      </c>
      <c r="H22" s="71">
        <v>0</v>
      </c>
      <c r="I22" s="72"/>
      <c r="J22" s="71">
        <v>0</v>
      </c>
      <c r="K22" s="71"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69"/>
      <c r="P22" s="69"/>
      <c r="Q22" s="71">
        <f t="shared" si="5"/>
        <v>0</v>
      </c>
      <c r="R22" s="76">
        <f t="shared" si="6"/>
        <v>0</v>
      </c>
      <c r="S22" s="71">
        <f t="shared" si="7"/>
        <v>0</v>
      </c>
      <c r="T22" s="73">
        <f t="shared" si="8"/>
        <v>0</v>
      </c>
    </row>
    <row r="23" spans="1:20" ht="27.75" thickBot="1">
      <c r="A23" s="67">
        <v>19</v>
      </c>
      <c r="B23" s="68"/>
      <c r="C23" s="68"/>
      <c r="D23" s="69">
        <v>370423</v>
      </c>
      <c r="E23" s="69">
        <f t="shared" si="0"/>
        <v>0</v>
      </c>
      <c r="F23" s="70"/>
      <c r="G23" s="71">
        <f t="shared" si="1"/>
        <v>0</v>
      </c>
      <c r="H23" s="71">
        <v>0</v>
      </c>
      <c r="I23" s="72"/>
      <c r="J23" s="71">
        <v>0</v>
      </c>
      <c r="K23" s="71"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69"/>
      <c r="P23" s="69"/>
      <c r="Q23" s="71">
        <f t="shared" si="5"/>
        <v>0</v>
      </c>
      <c r="R23" s="76">
        <f t="shared" si="6"/>
        <v>0</v>
      </c>
      <c r="S23" s="71">
        <f t="shared" si="7"/>
        <v>0</v>
      </c>
      <c r="T23" s="73">
        <f t="shared" si="8"/>
        <v>0</v>
      </c>
    </row>
    <row r="24" spans="1:20" ht="27.75" thickBot="1">
      <c r="A24" s="67">
        <v>20</v>
      </c>
      <c r="B24" s="68"/>
      <c r="C24" s="68"/>
      <c r="D24" s="69">
        <v>370423</v>
      </c>
      <c r="E24" s="69">
        <f t="shared" si="0"/>
        <v>0</v>
      </c>
      <c r="F24" s="70"/>
      <c r="G24" s="71">
        <f t="shared" si="1"/>
        <v>0</v>
      </c>
      <c r="H24" s="71">
        <v>0</v>
      </c>
      <c r="I24" s="72"/>
      <c r="J24" s="71">
        <v>0</v>
      </c>
      <c r="K24" s="71"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69"/>
      <c r="P24" s="69"/>
      <c r="Q24" s="71">
        <f t="shared" si="5"/>
        <v>0</v>
      </c>
      <c r="R24" s="76">
        <f t="shared" si="6"/>
        <v>0</v>
      </c>
      <c r="S24" s="71">
        <f t="shared" si="7"/>
        <v>0</v>
      </c>
      <c r="T24" s="73">
        <f t="shared" si="8"/>
        <v>0</v>
      </c>
    </row>
    <row r="25" spans="1:20" ht="27.75" thickBot="1">
      <c r="A25" s="67">
        <v>21</v>
      </c>
      <c r="B25" s="68"/>
      <c r="C25" s="68"/>
      <c r="D25" s="69">
        <v>370423</v>
      </c>
      <c r="E25" s="69">
        <f t="shared" si="0"/>
        <v>0</v>
      </c>
      <c r="F25" s="70"/>
      <c r="G25" s="71">
        <f t="shared" si="1"/>
        <v>0</v>
      </c>
      <c r="H25" s="71">
        <v>0</v>
      </c>
      <c r="I25" s="72"/>
      <c r="J25" s="71">
        <v>0</v>
      </c>
      <c r="K25" s="71"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69"/>
      <c r="P25" s="69"/>
      <c r="Q25" s="71">
        <f t="shared" si="5"/>
        <v>0</v>
      </c>
      <c r="R25" s="76">
        <f t="shared" si="6"/>
        <v>0</v>
      </c>
      <c r="S25" s="71">
        <f t="shared" si="7"/>
        <v>0</v>
      </c>
      <c r="T25" s="73">
        <f t="shared" si="8"/>
        <v>0</v>
      </c>
    </row>
    <row r="26" spans="1:20" ht="27.75" thickBot="1">
      <c r="A26" s="67">
        <v>22</v>
      </c>
      <c r="B26" s="68"/>
      <c r="C26" s="68"/>
      <c r="D26" s="69">
        <v>370423</v>
      </c>
      <c r="E26" s="69">
        <f t="shared" si="0"/>
        <v>0</v>
      </c>
      <c r="F26" s="70"/>
      <c r="G26" s="71">
        <f t="shared" si="1"/>
        <v>0</v>
      </c>
      <c r="H26" s="71">
        <v>0</v>
      </c>
      <c r="I26" s="72"/>
      <c r="J26" s="71">
        <v>0</v>
      </c>
      <c r="K26" s="71"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69"/>
      <c r="P26" s="69"/>
      <c r="Q26" s="71">
        <f t="shared" si="5"/>
        <v>0</v>
      </c>
      <c r="R26" s="76">
        <f t="shared" si="6"/>
        <v>0</v>
      </c>
      <c r="S26" s="71">
        <f t="shared" si="7"/>
        <v>0</v>
      </c>
      <c r="T26" s="73">
        <f t="shared" si="8"/>
        <v>0</v>
      </c>
    </row>
    <row r="27" spans="1:20" ht="27.75" thickBot="1">
      <c r="A27" s="67">
        <v>23</v>
      </c>
      <c r="B27" s="68"/>
      <c r="C27" s="68"/>
      <c r="D27" s="69">
        <v>370423</v>
      </c>
      <c r="E27" s="69">
        <f t="shared" si="0"/>
        <v>0</v>
      </c>
      <c r="F27" s="70"/>
      <c r="G27" s="71">
        <f t="shared" si="1"/>
        <v>0</v>
      </c>
      <c r="H27" s="71">
        <v>0</v>
      </c>
      <c r="I27" s="72"/>
      <c r="J27" s="71">
        <v>0</v>
      </c>
      <c r="K27" s="71"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69"/>
      <c r="P27" s="69"/>
      <c r="Q27" s="71">
        <f t="shared" si="5"/>
        <v>0</v>
      </c>
      <c r="R27" s="76">
        <f t="shared" si="6"/>
        <v>0</v>
      </c>
      <c r="S27" s="71">
        <f t="shared" si="7"/>
        <v>0</v>
      </c>
      <c r="T27" s="73">
        <f t="shared" si="8"/>
        <v>0</v>
      </c>
    </row>
    <row r="28" spans="1:20" ht="27.75" thickBot="1">
      <c r="A28" s="67">
        <v>24</v>
      </c>
      <c r="B28" s="68"/>
      <c r="C28" s="68"/>
      <c r="D28" s="69">
        <v>370423</v>
      </c>
      <c r="E28" s="69">
        <f t="shared" si="0"/>
        <v>0</v>
      </c>
      <c r="F28" s="70"/>
      <c r="G28" s="71">
        <f t="shared" si="1"/>
        <v>0</v>
      </c>
      <c r="H28" s="71">
        <v>0</v>
      </c>
      <c r="I28" s="72"/>
      <c r="J28" s="71">
        <v>0</v>
      </c>
      <c r="K28" s="71"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69"/>
      <c r="P28" s="69"/>
      <c r="Q28" s="71">
        <f t="shared" si="5"/>
        <v>0</v>
      </c>
      <c r="R28" s="76">
        <f t="shared" si="6"/>
        <v>0</v>
      </c>
      <c r="S28" s="71">
        <f t="shared" si="7"/>
        <v>0</v>
      </c>
      <c r="T28" s="73">
        <f t="shared" si="8"/>
        <v>0</v>
      </c>
    </row>
    <row r="29" spans="1:20" ht="27.75" thickBot="1">
      <c r="A29" s="67">
        <v>25</v>
      </c>
      <c r="B29" s="68"/>
      <c r="C29" s="68"/>
      <c r="D29" s="69">
        <v>370423</v>
      </c>
      <c r="E29" s="69">
        <f t="shared" si="0"/>
        <v>0</v>
      </c>
      <c r="F29" s="70"/>
      <c r="G29" s="71">
        <f t="shared" si="1"/>
        <v>0</v>
      </c>
      <c r="H29" s="71">
        <v>0</v>
      </c>
      <c r="I29" s="72"/>
      <c r="J29" s="71">
        <v>0</v>
      </c>
      <c r="K29" s="71">
        <v>0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69"/>
      <c r="P29" s="69"/>
      <c r="Q29" s="71">
        <f t="shared" si="5"/>
        <v>0</v>
      </c>
      <c r="R29" s="76">
        <f t="shared" si="6"/>
        <v>0</v>
      </c>
      <c r="S29" s="71">
        <f t="shared" si="7"/>
        <v>0</v>
      </c>
      <c r="T29" s="73">
        <f t="shared" si="8"/>
        <v>0</v>
      </c>
    </row>
    <row r="30" spans="1:20" ht="27.75" thickBot="1">
      <c r="A30" s="67">
        <v>26</v>
      </c>
      <c r="B30" s="68"/>
      <c r="C30" s="68"/>
      <c r="D30" s="69">
        <v>370423</v>
      </c>
      <c r="E30" s="69">
        <f t="shared" si="0"/>
        <v>0</v>
      </c>
      <c r="F30" s="70"/>
      <c r="G30" s="71">
        <f t="shared" si="1"/>
        <v>0</v>
      </c>
      <c r="H30" s="71">
        <v>0</v>
      </c>
      <c r="I30" s="72"/>
      <c r="J30" s="71">
        <v>0</v>
      </c>
      <c r="K30" s="71">
        <v>0</v>
      </c>
      <c r="L30" s="71">
        <f t="shared" si="2"/>
        <v>0</v>
      </c>
      <c r="M30" s="71">
        <f t="shared" si="3"/>
        <v>0</v>
      </c>
      <c r="N30" s="71">
        <f t="shared" si="4"/>
        <v>0</v>
      </c>
      <c r="O30" s="69"/>
      <c r="P30" s="69"/>
      <c r="Q30" s="71">
        <f t="shared" si="5"/>
        <v>0</v>
      </c>
      <c r="R30" s="76">
        <f t="shared" si="6"/>
        <v>0</v>
      </c>
      <c r="S30" s="71">
        <f t="shared" si="7"/>
        <v>0</v>
      </c>
      <c r="T30" s="73">
        <f t="shared" si="8"/>
        <v>0</v>
      </c>
    </row>
    <row r="31" spans="1:20" ht="27.75" thickBot="1">
      <c r="A31" s="67">
        <v>27</v>
      </c>
      <c r="B31" s="68"/>
      <c r="C31" s="68"/>
      <c r="D31" s="69">
        <v>370423</v>
      </c>
      <c r="E31" s="69">
        <f t="shared" si="0"/>
        <v>0</v>
      </c>
      <c r="F31" s="70"/>
      <c r="G31" s="71">
        <f t="shared" si="1"/>
        <v>0</v>
      </c>
      <c r="H31" s="71">
        <v>0</v>
      </c>
      <c r="I31" s="72"/>
      <c r="J31" s="71">
        <v>0</v>
      </c>
      <c r="K31" s="71">
        <v>0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69"/>
      <c r="P31" s="69"/>
      <c r="Q31" s="71">
        <f t="shared" si="5"/>
        <v>0</v>
      </c>
      <c r="R31" s="76">
        <f t="shared" si="6"/>
        <v>0</v>
      </c>
      <c r="S31" s="71">
        <f t="shared" si="7"/>
        <v>0</v>
      </c>
      <c r="T31" s="73">
        <f t="shared" si="8"/>
        <v>0</v>
      </c>
    </row>
    <row r="32" spans="1:20" ht="27.75" thickBot="1">
      <c r="A32" s="67">
        <v>28</v>
      </c>
      <c r="B32" s="68"/>
      <c r="C32" s="68"/>
      <c r="D32" s="69">
        <v>370423</v>
      </c>
      <c r="E32" s="69">
        <f t="shared" si="0"/>
        <v>0</v>
      </c>
      <c r="F32" s="70"/>
      <c r="G32" s="71">
        <f t="shared" si="1"/>
        <v>0</v>
      </c>
      <c r="H32" s="71">
        <v>0</v>
      </c>
      <c r="I32" s="72"/>
      <c r="J32" s="71">
        <v>0</v>
      </c>
      <c r="K32" s="71">
        <v>0</v>
      </c>
      <c r="L32" s="71">
        <f t="shared" si="2"/>
        <v>0</v>
      </c>
      <c r="M32" s="71">
        <f t="shared" si="3"/>
        <v>0</v>
      </c>
      <c r="N32" s="71">
        <f t="shared" si="4"/>
        <v>0</v>
      </c>
      <c r="O32" s="69"/>
      <c r="P32" s="69"/>
      <c r="Q32" s="71">
        <f t="shared" si="5"/>
        <v>0</v>
      </c>
      <c r="R32" s="76">
        <f t="shared" si="6"/>
        <v>0</v>
      </c>
      <c r="S32" s="71">
        <f t="shared" si="7"/>
        <v>0</v>
      </c>
      <c r="T32" s="73">
        <f t="shared" si="8"/>
        <v>0</v>
      </c>
    </row>
    <row r="33" spans="1:20" ht="27.75" thickBot="1">
      <c r="A33" s="67">
        <v>29</v>
      </c>
      <c r="B33" s="68"/>
      <c r="C33" s="68"/>
      <c r="D33" s="69">
        <v>370423</v>
      </c>
      <c r="E33" s="69">
        <f t="shared" si="0"/>
        <v>0</v>
      </c>
      <c r="F33" s="70"/>
      <c r="G33" s="71">
        <f t="shared" si="1"/>
        <v>0</v>
      </c>
      <c r="H33" s="71">
        <v>0</v>
      </c>
      <c r="I33" s="72"/>
      <c r="J33" s="71">
        <v>0</v>
      </c>
      <c r="K33" s="71">
        <v>0</v>
      </c>
      <c r="L33" s="71">
        <f t="shared" si="2"/>
        <v>0</v>
      </c>
      <c r="M33" s="71">
        <f t="shared" si="3"/>
        <v>0</v>
      </c>
      <c r="N33" s="71">
        <f t="shared" si="4"/>
        <v>0</v>
      </c>
      <c r="O33" s="69"/>
      <c r="P33" s="69"/>
      <c r="Q33" s="71">
        <f t="shared" si="5"/>
        <v>0</v>
      </c>
      <c r="R33" s="76">
        <f t="shared" si="6"/>
        <v>0</v>
      </c>
      <c r="S33" s="71">
        <f t="shared" si="7"/>
        <v>0</v>
      </c>
      <c r="T33" s="73">
        <f t="shared" si="8"/>
        <v>0</v>
      </c>
    </row>
    <row r="34" spans="1:20" ht="27.75" thickBot="1">
      <c r="A34" s="67">
        <v>30</v>
      </c>
      <c r="B34" s="68"/>
      <c r="C34" s="68"/>
      <c r="D34" s="69">
        <v>370423</v>
      </c>
      <c r="E34" s="69">
        <f t="shared" si="0"/>
        <v>0</v>
      </c>
      <c r="F34" s="70"/>
      <c r="G34" s="71">
        <f t="shared" si="1"/>
        <v>0</v>
      </c>
      <c r="H34" s="71">
        <v>0</v>
      </c>
      <c r="I34" s="72"/>
      <c r="J34" s="71">
        <v>0</v>
      </c>
      <c r="K34" s="71">
        <v>0</v>
      </c>
      <c r="L34" s="71">
        <f t="shared" si="2"/>
        <v>0</v>
      </c>
      <c r="M34" s="71">
        <f t="shared" si="3"/>
        <v>0</v>
      </c>
      <c r="N34" s="71">
        <f t="shared" si="4"/>
        <v>0</v>
      </c>
      <c r="O34" s="69"/>
      <c r="P34" s="69"/>
      <c r="Q34" s="71">
        <f t="shared" si="5"/>
        <v>0</v>
      </c>
      <c r="R34" s="76">
        <f t="shared" si="6"/>
        <v>0</v>
      </c>
      <c r="S34" s="71">
        <f t="shared" si="7"/>
        <v>0</v>
      </c>
      <c r="T34" s="73">
        <f t="shared" si="8"/>
        <v>0</v>
      </c>
    </row>
    <row r="35" spans="1:20" ht="27.75" thickBot="1">
      <c r="A35" s="67">
        <v>31</v>
      </c>
      <c r="B35" s="68"/>
      <c r="C35" s="68"/>
      <c r="D35" s="69">
        <v>370423</v>
      </c>
      <c r="E35" s="69">
        <f t="shared" si="0"/>
        <v>0</v>
      </c>
      <c r="F35" s="70"/>
      <c r="G35" s="71">
        <f t="shared" si="1"/>
        <v>0</v>
      </c>
      <c r="H35" s="71">
        <v>0</v>
      </c>
      <c r="I35" s="72"/>
      <c r="J35" s="71">
        <v>0</v>
      </c>
      <c r="K35" s="71">
        <v>0</v>
      </c>
      <c r="L35" s="71">
        <f t="shared" si="2"/>
        <v>0</v>
      </c>
      <c r="M35" s="71">
        <f t="shared" si="3"/>
        <v>0</v>
      </c>
      <c r="N35" s="71">
        <f t="shared" si="4"/>
        <v>0</v>
      </c>
      <c r="O35" s="69"/>
      <c r="P35" s="69"/>
      <c r="Q35" s="71">
        <f t="shared" si="5"/>
        <v>0</v>
      </c>
      <c r="R35" s="76">
        <f t="shared" si="6"/>
        <v>0</v>
      </c>
      <c r="S35" s="71">
        <f t="shared" si="7"/>
        <v>0</v>
      </c>
      <c r="T35" s="73">
        <f t="shared" si="8"/>
        <v>0</v>
      </c>
    </row>
    <row r="36" spans="1:20" ht="27.75" thickBot="1">
      <c r="A36" s="67">
        <v>32</v>
      </c>
      <c r="B36" s="68"/>
      <c r="C36" s="68"/>
      <c r="D36" s="69">
        <v>370423</v>
      </c>
      <c r="E36" s="69">
        <f t="shared" si="0"/>
        <v>0</v>
      </c>
      <c r="F36" s="70"/>
      <c r="G36" s="71">
        <f t="shared" si="1"/>
        <v>0</v>
      </c>
      <c r="H36" s="71">
        <v>0</v>
      </c>
      <c r="I36" s="72"/>
      <c r="J36" s="71">
        <v>0</v>
      </c>
      <c r="K36" s="71">
        <v>0</v>
      </c>
      <c r="L36" s="71">
        <f t="shared" si="2"/>
        <v>0</v>
      </c>
      <c r="M36" s="71">
        <f t="shared" si="3"/>
        <v>0</v>
      </c>
      <c r="N36" s="71">
        <f t="shared" si="4"/>
        <v>0</v>
      </c>
      <c r="O36" s="69"/>
      <c r="P36" s="69"/>
      <c r="Q36" s="71">
        <f t="shared" si="5"/>
        <v>0</v>
      </c>
      <c r="R36" s="76">
        <f t="shared" si="6"/>
        <v>0</v>
      </c>
      <c r="S36" s="71">
        <f t="shared" si="7"/>
        <v>0</v>
      </c>
      <c r="T36" s="73">
        <f t="shared" si="8"/>
        <v>0</v>
      </c>
    </row>
    <row r="37" spans="1:20" ht="27.75" thickBot="1">
      <c r="A37" s="67">
        <v>33</v>
      </c>
      <c r="B37" s="68"/>
      <c r="C37" s="68"/>
      <c r="D37" s="69">
        <v>370423</v>
      </c>
      <c r="E37" s="69">
        <f t="shared" si="0"/>
        <v>0</v>
      </c>
      <c r="F37" s="70"/>
      <c r="G37" s="71">
        <f t="shared" si="1"/>
        <v>0</v>
      </c>
      <c r="H37" s="71">
        <v>0</v>
      </c>
      <c r="I37" s="72"/>
      <c r="J37" s="71">
        <v>0</v>
      </c>
      <c r="K37" s="71">
        <v>0</v>
      </c>
      <c r="L37" s="71">
        <f t="shared" si="2"/>
        <v>0</v>
      </c>
      <c r="M37" s="71">
        <f t="shared" si="3"/>
        <v>0</v>
      </c>
      <c r="N37" s="71">
        <f t="shared" si="4"/>
        <v>0</v>
      </c>
      <c r="O37" s="69"/>
      <c r="P37" s="69"/>
      <c r="Q37" s="71">
        <f t="shared" si="5"/>
        <v>0</v>
      </c>
      <c r="R37" s="76">
        <f t="shared" si="6"/>
        <v>0</v>
      </c>
      <c r="S37" s="71">
        <f t="shared" si="7"/>
        <v>0</v>
      </c>
      <c r="T37" s="73">
        <f t="shared" si="8"/>
        <v>0</v>
      </c>
    </row>
    <row r="38" spans="1:20" ht="27.75" thickBot="1">
      <c r="A38" s="67">
        <v>34</v>
      </c>
      <c r="B38" s="68"/>
      <c r="C38" s="68"/>
      <c r="D38" s="69">
        <v>370423</v>
      </c>
      <c r="E38" s="69">
        <f t="shared" si="0"/>
        <v>0</v>
      </c>
      <c r="F38" s="70"/>
      <c r="G38" s="71">
        <f t="shared" si="1"/>
        <v>0</v>
      </c>
      <c r="H38" s="71">
        <v>0</v>
      </c>
      <c r="I38" s="72"/>
      <c r="J38" s="71">
        <v>0</v>
      </c>
      <c r="K38" s="71">
        <v>0</v>
      </c>
      <c r="L38" s="71">
        <f t="shared" si="2"/>
        <v>0</v>
      </c>
      <c r="M38" s="71">
        <f t="shared" si="3"/>
        <v>0</v>
      </c>
      <c r="N38" s="71">
        <f t="shared" si="4"/>
        <v>0</v>
      </c>
      <c r="O38" s="69"/>
      <c r="P38" s="69"/>
      <c r="Q38" s="71">
        <f t="shared" si="5"/>
        <v>0</v>
      </c>
      <c r="R38" s="76">
        <f t="shared" si="6"/>
        <v>0</v>
      </c>
      <c r="S38" s="71">
        <f t="shared" si="7"/>
        <v>0</v>
      </c>
      <c r="T38" s="73">
        <f t="shared" si="8"/>
        <v>0</v>
      </c>
    </row>
    <row r="39" spans="1:20" ht="27.75" thickBot="1">
      <c r="A39" s="67">
        <v>35</v>
      </c>
      <c r="B39" s="68"/>
      <c r="C39" s="68"/>
      <c r="D39" s="69">
        <v>370423</v>
      </c>
      <c r="E39" s="69">
        <f t="shared" si="0"/>
        <v>0</v>
      </c>
      <c r="F39" s="70"/>
      <c r="G39" s="71">
        <f t="shared" si="1"/>
        <v>0</v>
      </c>
      <c r="H39" s="71">
        <v>0</v>
      </c>
      <c r="I39" s="72"/>
      <c r="J39" s="71">
        <v>0</v>
      </c>
      <c r="K39" s="71">
        <v>0</v>
      </c>
      <c r="L39" s="71">
        <f t="shared" si="2"/>
        <v>0</v>
      </c>
      <c r="M39" s="71">
        <f t="shared" si="3"/>
        <v>0</v>
      </c>
      <c r="N39" s="71">
        <f t="shared" si="4"/>
        <v>0</v>
      </c>
      <c r="O39" s="69"/>
      <c r="P39" s="69"/>
      <c r="Q39" s="71">
        <f t="shared" si="5"/>
        <v>0</v>
      </c>
      <c r="R39" s="76">
        <f t="shared" si="6"/>
        <v>0</v>
      </c>
      <c r="S39" s="71">
        <f t="shared" si="7"/>
        <v>0</v>
      </c>
      <c r="T39" s="73">
        <f t="shared" si="8"/>
        <v>0</v>
      </c>
    </row>
    <row r="40" spans="1:20" ht="27.75" thickBot="1">
      <c r="A40" s="67">
        <v>36</v>
      </c>
      <c r="B40" s="68"/>
      <c r="C40" s="68"/>
      <c r="D40" s="69">
        <v>370423</v>
      </c>
      <c r="E40" s="69">
        <f t="shared" si="0"/>
        <v>0</v>
      </c>
      <c r="F40" s="70"/>
      <c r="G40" s="71">
        <f t="shared" si="1"/>
        <v>0</v>
      </c>
      <c r="H40" s="71">
        <v>0</v>
      </c>
      <c r="I40" s="72"/>
      <c r="J40" s="71">
        <v>0</v>
      </c>
      <c r="K40" s="71">
        <v>0</v>
      </c>
      <c r="L40" s="71">
        <f t="shared" si="2"/>
        <v>0</v>
      </c>
      <c r="M40" s="71">
        <f t="shared" si="3"/>
        <v>0</v>
      </c>
      <c r="N40" s="71">
        <f t="shared" si="4"/>
        <v>0</v>
      </c>
      <c r="O40" s="69"/>
      <c r="P40" s="69"/>
      <c r="Q40" s="71">
        <f t="shared" si="5"/>
        <v>0</v>
      </c>
      <c r="R40" s="76">
        <f t="shared" si="6"/>
        <v>0</v>
      </c>
      <c r="S40" s="71">
        <f t="shared" si="7"/>
        <v>0</v>
      </c>
      <c r="T40" s="73">
        <f t="shared" si="8"/>
        <v>0</v>
      </c>
    </row>
    <row r="41" spans="1:20" ht="27.75" thickBot="1">
      <c r="A41" s="67">
        <v>37</v>
      </c>
      <c r="B41" s="68"/>
      <c r="C41" s="68"/>
      <c r="D41" s="69">
        <v>370423</v>
      </c>
      <c r="E41" s="69">
        <f t="shared" si="0"/>
        <v>0</v>
      </c>
      <c r="F41" s="70"/>
      <c r="G41" s="71">
        <f t="shared" si="1"/>
        <v>0</v>
      </c>
      <c r="H41" s="71">
        <v>0</v>
      </c>
      <c r="I41" s="72"/>
      <c r="J41" s="71">
        <v>0</v>
      </c>
      <c r="K41" s="71">
        <v>0</v>
      </c>
      <c r="L41" s="71">
        <f t="shared" si="2"/>
        <v>0</v>
      </c>
      <c r="M41" s="71">
        <f t="shared" si="3"/>
        <v>0</v>
      </c>
      <c r="N41" s="71">
        <f t="shared" si="4"/>
        <v>0</v>
      </c>
      <c r="O41" s="69"/>
      <c r="P41" s="69"/>
      <c r="Q41" s="71">
        <f t="shared" si="5"/>
        <v>0</v>
      </c>
      <c r="R41" s="76">
        <f t="shared" si="6"/>
        <v>0</v>
      </c>
      <c r="S41" s="71">
        <f t="shared" si="7"/>
        <v>0</v>
      </c>
      <c r="T41" s="73">
        <f t="shared" si="8"/>
        <v>0</v>
      </c>
    </row>
    <row r="42" spans="1:20" ht="27.75" thickBot="1">
      <c r="A42" s="67">
        <v>38</v>
      </c>
      <c r="B42" s="68"/>
      <c r="C42" s="68"/>
      <c r="D42" s="69">
        <v>370423</v>
      </c>
      <c r="E42" s="69">
        <f t="shared" si="0"/>
        <v>0</v>
      </c>
      <c r="F42" s="70"/>
      <c r="G42" s="71">
        <f t="shared" si="1"/>
        <v>0</v>
      </c>
      <c r="H42" s="71">
        <v>0</v>
      </c>
      <c r="I42" s="72"/>
      <c r="J42" s="71">
        <v>0</v>
      </c>
      <c r="K42" s="71">
        <v>0</v>
      </c>
      <c r="L42" s="71">
        <f t="shared" si="2"/>
        <v>0</v>
      </c>
      <c r="M42" s="71">
        <f t="shared" si="3"/>
        <v>0</v>
      </c>
      <c r="N42" s="71">
        <f t="shared" si="4"/>
        <v>0</v>
      </c>
      <c r="O42" s="69"/>
      <c r="P42" s="69"/>
      <c r="Q42" s="71">
        <f t="shared" si="5"/>
        <v>0</v>
      </c>
      <c r="R42" s="76">
        <f t="shared" si="6"/>
        <v>0</v>
      </c>
      <c r="S42" s="71">
        <f t="shared" si="7"/>
        <v>0</v>
      </c>
      <c r="T42" s="73">
        <f t="shared" si="8"/>
        <v>0</v>
      </c>
    </row>
    <row r="43" spans="1:20" ht="27.75" thickBot="1">
      <c r="A43" s="67">
        <v>39</v>
      </c>
      <c r="B43" s="68"/>
      <c r="C43" s="68"/>
      <c r="D43" s="69">
        <v>370423</v>
      </c>
      <c r="E43" s="69">
        <f t="shared" si="0"/>
        <v>0</v>
      </c>
      <c r="F43" s="70"/>
      <c r="G43" s="71">
        <f t="shared" si="1"/>
        <v>0</v>
      </c>
      <c r="H43" s="71">
        <v>0</v>
      </c>
      <c r="I43" s="72"/>
      <c r="J43" s="71">
        <v>0</v>
      </c>
      <c r="K43" s="71">
        <v>0</v>
      </c>
      <c r="L43" s="71">
        <f t="shared" si="2"/>
        <v>0</v>
      </c>
      <c r="M43" s="71">
        <f t="shared" si="3"/>
        <v>0</v>
      </c>
      <c r="N43" s="71">
        <f t="shared" si="4"/>
        <v>0</v>
      </c>
      <c r="O43" s="69"/>
      <c r="P43" s="69"/>
      <c r="Q43" s="71">
        <f t="shared" si="5"/>
        <v>0</v>
      </c>
      <c r="R43" s="76">
        <f t="shared" si="6"/>
        <v>0</v>
      </c>
      <c r="S43" s="71">
        <f t="shared" si="7"/>
        <v>0</v>
      </c>
      <c r="T43" s="73">
        <f t="shared" si="8"/>
        <v>0</v>
      </c>
    </row>
    <row r="44" spans="1:20" ht="27.75" thickBot="1">
      <c r="A44" s="67">
        <v>40</v>
      </c>
      <c r="B44" s="68"/>
      <c r="C44" s="68"/>
      <c r="D44" s="69">
        <v>370423</v>
      </c>
      <c r="E44" s="69">
        <f t="shared" si="0"/>
        <v>0</v>
      </c>
      <c r="F44" s="70"/>
      <c r="G44" s="71">
        <f t="shared" si="1"/>
        <v>0</v>
      </c>
      <c r="H44" s="71">
        <v>0</v>
      </c>
      <c r="I44" s="72"/>
      <c r="J44" s="71">
        <v>0</v>
      </c>
      <c r="K44" s="71">
        <v>0</v>
      </c>
      <c r="L44" s="71">
        <f t="shared" si="2"/>
        <v>0</v>
      </c>
      <c r="M44" s="71">
        <f t="shared" si="3"/>
        <v>0</v>
      </c>
      <c r="N44" s="71">
        <f t="shared" si="4"/>
        <v>0</v>
      </c>
      <c r="O44" s="69"/>
      <c r="P44" s="69"/>
      <c r="Q44" s="71">
        <f t="shared" si="5"/>
        <v>0</v>
      </c>
      <c r="R44" s="76">
        <f t="shared" si="6"/>
        <v>0</v>
      </c>
      <c r="S44" s="71">
        <f t="shared" si="7"/>
        <v>0</v>
      </c>
      <c r="T44" s="73">
        <f t="shared" si="8"/>
        <v>0</v>
      </c>
    </row>
    <row r="45" spans="1:20" ht="27.75" thickBot="1">
      <c r="A45" s="67">
        <v>41</v>
      </c>
      <c r="B45" s="68"/>
      <c r="C45" s="68"/>
      <c r="D45" s="69">
        <v>370423</v>
      </c>
      <c r="E45" s="69">
        <f t="shared" si="0"/>
        <v>0</v>
      </c>
      <c r="F45" s="70"/>
      <c r="G45" s="71">
        <f t="shared" si="1"/>
        <v>0</v>
      </c>
      <c r="H45" s="71">
        <v>0</v>
      </c>
      <c r="I45" s="72"/>
      <c r="J45" s="71">
        <v>0</v>
      </c>
      <c r="K45" s="71">
        <v>0</v>
      </c>
      <c r="L45" s="71">
        <f t="shared" si="2"/>
        <v>0</v>
      </c>
      <c r="M45" s="71">
        <f t="shared" si="3"/>
        <v>0</v>
      </c>
      <c r="N45" s="71">
        <f t="shared" si="4"/>
        <v>0</v>
      </c>
      <c r="O45" s="69"/>
      <c r="P45" s="69"/>
      <c r="Q45" s="71">
        <f t="shared" si="5"/>
        <v>0</v>
      </c>
      <c r="R45" s="76">
        <f t="shared" si="6"/>
        <v>0</v>
      </c>
      <c r="S45" s="71">
        <f t="shared" si="7"/>
        <v>0</v>
      </c>
      <c r="T45" s="73">
        <f t="shared" si="8"/>
        <v>0</v>
      </c>
    </row>
    <row r="46" spans="1:20" ht="27.75" thickBot="1">
      <c r="A46" s="67">
        <v>42</v>
      </c>
      <c r="B46" s="68"/>
      <c r="C46" s="68"/>
      <c r="D46" s="69">
        <v>370423</v>
      </c>
      <c r="E46" s="69">
        <f t="shared" si="0"/>
        <v>0</v>
      </c>
      <c r="F46" s="70"/>
      <c r="G46" s="71">
        <f t="shared" si="1"/>
        <v>0</v>
      </c>
      <c r="H46" s="71">
        <v>0</v>
      </c>
      <c r="I46" s="72"/>
      <c r="J46" s="71">
        <v>0</v>
      </c>
      <c r="K46" s="71">
        <v>0</v>
      </c>
      <c r="L46" s="71">
        <f t="shared" si="2"/>
        <v>0</v>
      </c>
      <c r="M46" s="71">
        <f t="shared" si="3"/>
        <v>0</v>
      </c>
      <c r="N46" s="71">
        <f t="shared" si="4"/>
        <v>0</v>
      </c>
      <c r="O46" s="69"/>
      <c r="P46" s="69"/>
      <c r="Q46" s="71">
        <f t="shared" si="5"/>
        <v>0</v>
      </c>
      <c r="R46" s="76">
        <f t="shared" si="6"/>
        <v>0</v>
      </c>
      <c r="S46" s="71">
        <f t="shared" si="7"/>
        <v>0</v>
      </c>
      <c r="T46" s="73">
        <f t="shared" si="8"/>
        <v>0</v>
      </c>
    </row>
    <row r="47" spans="1:20" ht="27.75" thickBot="1">
      <c r="A47" s="67">
        <v>43</v>
      </c>
      <c r="B47" s="68"/>
      <c r="C47" s="68"/>
      <c r="D47" s="69">
        <v>370423</v>
      </c>
      <c r="E47" s="69">
        <f t="shared" si="0"/>
        <v>0</v>
      </c>
      <c r="F47" s="70"/>
      <c r="G47" s="71">
        <f t="shared" si="1"/>
        <v>0</v>
      </c>
      <c r="H47" s="71">
        <v>0</v>
      </c>
      <c r="I47" s="72"/>
      <c r="J47" s="71">
        <v>0</v>
      </c>
      <c r="K47" s="71">
        <v>0</v>
      </c>
      <c r="L47" s="71">
        <f t="shared" si="2"/>
        <v>0</v>
      </c>
      <c r="M47" s="71">
        <f t="shared" si="3"/>
        <v>0</v>
      </c>
      <c r="N47" s="71">
        <f t="shared" si="4"/>
        <v>0</v>
      </c>
      <c r="O47" s="69"/>
      <c r="P47" s="69"/>
      <c r="Q47" s="71">
        <f t="shared" si="5"/>
        <v>0</v>
      </c>
      <c r="R47" s="76">
        <f t="shared" si="6"/>
        <v>0</v>
      </c>
      <c r="S47" s="71">
        <f t="shared" si="7"/>
        <v>0</v>
      </c>
      <c r="T47" s="73">
        <f t="shared" si="8"/>
        <v>0</v>
      </c>
    </row>
    <row r="48" spans="1:20" ht="27.75" thickBot="1">
      <c r="A48" s="67">
        <v>44</v>
      </c>
      <c r="B48" s="68"/>
      <c r="C48" s="68"/>
      <c r="D48" s="69">
        <v>370423</v>
      </c>
      <c r="E48" s="69">
        <f t="shared" si="0"/>
        <v>0</v>
      </c>
      <c r="F48" s="70"/>
      <c r="G48" s="71">
        <f t="shared" si="1"/>
        <v>0</v>
      </c>
      <c r="H48" s="71">
        <v>0</v>
      </c>
      <c r="I48" s="72"/>
      <c r="J48" s="71">
        <v>0</v>
      </c>
      <c r="K48" s="71">
        <v>0</v>
      </c>
      <c r="L48" s="71">
        <f t="shared" si="2"/>
        <v>0</v>
      </c>
      <c r="M48" s="71">
        <f t="shared" si="3"/>
        <v>0</v>
      </c>
      <c r="N48" s="71">
        <f t="shared" si="4"/>
        <v>0</v>
      </c>
      <c r="O48" s="69"/>
      <c r="P48" s="69"/>
      <c r="Q48" s="71">
        <f t="shared" si="5"/>
        <v>0</v>
      </c>
      <c r="R48" s="76">
        <f t="shared" si="6"/>
        <v>0</v>
      </c>
      <c r="S48" s="71">
        <f t="shared" si="7"/>
        <v>0</v>
      </c>
      <c r="T48" s="73">
        <f t="shared" si="8"/>
        <v>0</v>
      </c>
    </row>
    <row r="49" spans="1:20" ht="27.75" thickBot="1">
      <c r="A49" s="67">
        <v>45</v>
      </c>
      <c r="B49" s="68"/>
      <c r="C49" s="68"/>
      <c r="D49" s="69">
        <v>370423</v>
      </c>
      <c r="E49" s="69">
        <f t="shared" si="0"/>
        <v>0</v>
      </c>
      <c r="F49" s="70"/>
      <c r="G49" s="71">
        <f t="shared" si="1"/>
        <v>0</v>
      </c>
      <c r="H49" s="71">
        <v>0</v>
      </c>
      <c r="I49" s="72"/>
      <c r="J49" s="71">
        <v>0</v>
      </c>
      <c r="K49" s="71">
        <v>0</v>
      </c>
      <c r="L49" s="71">
        <f t="shared" si="2"/>
        <v>0</v>
      </c>
      <c r="M49" s="71">
        <f t="shared" si="3"/>
        <v>0</v>
      </c>
      <c r="N49" s="71">
        <f t="shared" si="4"/>
        <v>0</v>
      </c>
      <c r="O49" s="69"/>
      <c r="P49" s="69"/>
      <c r="Q49" s="71">
        <f t="shared" si="5"/>
        <v>0</v>
      </c>
      <c r="R49" s="76">
        <f t="shared" si="6"/>
        <v>0</v>
      </c>
      <c r="S49" s="71">
        <f t="shared" si="7"/>
        <v>0</v>
      </c>
      <c r="T49" s="73">
        <f t="shared" si="8"/>
        <v>0</v>
      </c>
    </row>
    <row r="50" spans="1:20" ht="27.75" thickBot="1">
      <c r="A50" s="67">
        <v>46</v>
      </c>
      <c r="B50" s="68"/>
      <c r="C50" s="68"/>
      <c r="D50" s="69">
        <v>370423</v>
      </c>
      <c r="E50" s="69">
        <f t="shared" si="0"/>
        <v>0</v>
      </c>
      <c r="F50" s="70"/>
      <c r="G50" s="71">
        <f t="shared" si="1"/>
        <v>0</v>
      </c>
      <c r="H50" s="71">
        <v>0</v>
      </c>
      <c r="I50" s="72"/>
      <c r="J50" s="71">
        <v>0</v>
      </c>
      <c r="K50" s="71">
        <v>0</v>
      </c>
      <c r="L50" s="71">
        <f t="shared" si="2"/>
        <v>0</v>
      </c>
      <c r="M50" s="71">
        <f t="shared" si="3"/>
        <v>0</v>
      </c>
      <c r="N50" s="71">
        <f t="shared" si="4"/>
        <v>0</v>
      </c>
      <c r="O50" s="69"/>
      <c r="P50" s="69"/>
      <c r="Q50" s="71">
        <f t="shared" si="5"/>
        <v>0</v>
      </c>
      <c r="R50" s="76">
        <f t="shared" si="6"/>
        <v>0</v>
      </c>
      <c r="S50" s="71">
        <f t="shared" si="7"/>
        <v>0</v>
      </c>
      <c r="T50" s="73">
        <f t="shared" si="8"/>
        <v>0</v>
      </c>
    </row>
    <row r="51" spans="1:20" ht="27.75" thickBot="1">
      <c r="A51" s="67">
        <v>47</v>
      </c>
      <c r="B51" s="68"/>
      <c r="C51" s="68"/>
      <c r="D51" s="69">
        <v>370423</v>
      </c>
      <c r="E51" s="69">
        <f t="shared" si="0"/>
        <v>0</v>
      </c>
      <c r="F51" s="70"/>
      <c r="G51" s="71">
        <f t="shared" si="1"/>
        <v>0</v>
      </c>
      <c r="H51" s="71">
        <v>0</v>
      </c>
      <c r="I51" s="72"/>
      <c r="J51" s="71">
        <v>0</v>
      </c>
      <c r="K51" s="71">
        <v>0</v>
      </c>
      <c r="L51" s="71">
        <f t="shared" si="2"/>
        <v>0</v>
      </c>
      <c r="M51" s="71">
        <f t="shared" si="3"/>
        <v>0</v>
      </c>
      <c r="N51" s="71">
        <f t="shared" si="4"/>
        <v>0</v>
      </c>
      <c r="O51" s="69"/>
      <c r="P51" s="69"/>
      <c r="Q51" s="71">
        <f t="shared" si="5"/>
        <v>0</v>
      </c>
      <c r="R51" s="76">
        <f t="shared" si="6"/>
        <v>0</v>
      </c>
      <c r="S51" s="71">
        <f t="shared" si="7"/>
        <v>0</v>
      </c>
      <c r="T51" s="73">
        <f t="shared" si="8"/>
        <v>0</v>
      </c>
    </row>
    <row r="52" spans="1:20" ht="27.75" thickBot="1">
      <c r="A52" s="67">
        <v>48</v>
      </c>
      <c r="B52" s="68"/>
      <c r="C52" s="68"/>
      <c r="D52" s="69">
        <v>370423</v>
      </c>
      <c r="E52" s="69">
        <f t="shared" si="0"/>
        <v>0</v>
      </c>
      <c r="F52" s="70"/>
      <c r="G52" s="71">
        <f t="shared" si="1"/>
        <v>0</v>
      </c>
      <c r="H52" s="71">
        <v>0</v>
      </c>
      <c r="I52" s="72"/>
      <c r="J52" s="71">
        <v>0</v>
      </c>
      <c r="K52" s="71">
        <v>0</v>
      </c>
      <c r="L52" s="71">
        <f t="shared" si="2"/>
        <v>0</v>
      </c>
      <c r="M52" s="71">
        <f t="shared" si="3"/>
        <v>0</v>
      </c>
      <c r="N52" s="71">
        <f t="shared" si="4"/>
        <v>0</v>
      </c>
      <c r="O52" s="69"/>
      <c r="P52" s="69"/>
      <c r="Q52" s="71">
        <f t="shared" si="5"/>
        <v>0</v>
      </c>
      <c r="R52" s="76">
        <f t="shared" si="6"/>
        <v>0</v>
      </c>
      <c r="S52" s="71">
        <f t="shared" si="7"/>
        <v>0</v>
      </c>
      <c r="T52" s="73">
        <f t="shared" si="8"/>
        <v>0</v>
      </c>
    </row>
    <row r="53" spans="1:20" ht="27.75" thickBot="1">
      <c r="A53" s="67">
        <v>49</v>
      </c>
      <c r="B53" s="68"/>
      <c r="C53" s="68"/>
      <c r="D53" s="69">
        <v>370423</v>
      </c>
      <c r="E53" s="69">
        <f t="shared" si="0"/>
        <v>0</v>
      </c>
      <c r="F53" s="70"/>
      <c r="G53" s="71">
        <f t="shared" si="1"/>
        <v>0</v>
      </c>
      <c r="H53" s="71">
        <v>0</v>
      </c>
      <c r="I53" s="72"/>
      <c r="J53" s="71">
        <v>0</v>
      </c>
      <c r="K53" s="71">
        <v>0</v>
      </c>
      <c r="L53" s="71">
        <f t="shared" si="2"/>
        <v>0</v>
      </c>
      <c r="M53" s="71">
        <f t="shared" si="3"/>
        <v>0</v>
      </c>
      <c r="N53" s="71">
        <f t="shared" si="4"/>
        <v>0</v>
      </c>
      <c r="O53" s="69"/>
      <c r="P53" s="69"/>
      <c r="Q53" s="71">
        <f t="shared" si="5"/>
        <v>0</v>
      </c>
      <c r="R53" s="76">
        <f t="shared" si="6"/>
        <v>0</v>
      </c>
      <c r="S53" s="71">
        <f t="shared" si="7"/>
        <v>0</v>
      </c>
      <c r="T53" s="73">
        <f t="shared" si="8"/>
        <v>0</v>
      </c>
    </row>
    <row r="54" spans="1:20" ht="27.75" thickBot="1">
      <c r="A54" s="67">
        <v>50</v>
      </c>
      <c r="B54" s="68"/>
      <c r="C54" s="68"/>
      <c r="D54" s="69">
        <v>370423</v>
      </c>
      <c r="E54" s="69">
        <f t="shared" si="0"/>
        <v>0</v>
      </c>
      <c r="F54" s="70"/>
      <c r="G54" s="71">
        <f t="shared" si="1"/>
        <v>0</v>
      </c>
      <c r="H54" s="71">
        <v>0</v>
      </c>
      <c r="I54" s="72"/>
      <c r="J54" s="71">
        <v>0</v>
      </c>
      <c r="K54" s="71">
        <v>0</v>
      </c>
      <c r="L54" s="71">
        <f t="shared" si="2"/>
        <v>0</v>
      </c>
      <c r="M54" s="71">
        <f t="shared" si="3"/>
        <v>0</v>
      </c>
      <c r="N54" s="71">
        <f t="shared" si="4"/>
        <v>0</v>
      </c>
      <c r="O54" s="69"/>
      <c r="P54" s="69"/>
      <c r="Q54" s="71">
        <f t="shared" si="5"/>
        <v>0</v>
      </c>
      <c r="R54" s="76">
        <f t="shared" si="6"/>
        <v>0</v>
      </c>
      <c r="S54" s="71">
        <f t="shared" si="7"/>
        <v>0</v>
      </c>
      <c r="T54" s="73">
        <f t="shared" si="8"/>
        <v>0</v>
      </c>
    </row>
    <row r="55" spans="1:20" s="2" customFormat="1" ht="27.75" thickBot="1">
      <c r="A55" s="117" t="s">
        <v>125</v>
      </c>
      <c r="B55" s="118"/>
      <c r="C55" s="119">
        <f>SUM(C5:C54)</f>
        <v>30</v>
      </c>
      <c r="D55" s="120">
        <f>SUM(D5:D54)</f>
        <v>18750727</v>
      </c>
      <c r="E55" s="116">
        <f>SUM(E5:E54)</f>
        <v>18000000</v>
      </c>
      <c r="F55" s="116">
        <f t="shared" ref="F55:T55" si="9">SUM(F5:F54)</f>
        <v>15</v>
      </c>
      <c r="G55" s="116">
        <f t="shared" si="9"/>
        <v>1718181.8181818181</v>
      </c>
      <c r="H55" s="116">
        <f t="shared" si="9"/>
        <v>400000</v>
      </c>
      <c r="I55" s="116">
        <f t="shared" si="9"/>
        <v>2</v>
      </c>
      <c r="J55" s="116">
        <f t="shared" si="9"/>
        <v>2222538</v>
      </c>
      <c r="K55" s="116">
        <f t="shared" si="9"/>
        <v>1100000</v>
      </c>
      <c r="L55" s="116">
        <f t="shared" si="9"/>
        <v>23440719.81818182</v>
      </c>
      <c r="M55" s="116">
        <f t="shared" si="9"/>
        <v>21218181.818181816</v>
      </c>
      <c r="N55" s="116">
        <f t="shared" si="9"/>
        <v>23440719.81818182</v>
      </c>
      <c r="O55" s="116">
        <f t="shared" si="9"/>
        <v>2000000</v>
      </c>
      <c r="P55" s="116">
        <f t="shared" si="9"/>
        <v>5000000</v>
      </c>
      <c r="Q55" s="116">
        <f t="shared" si="9"/>
        <v>1485272.7272727273</v>
      </c>
      <c r="R55" s="116">
        <f t="shared" si="9"/>
        <v>44071.981818182023</v>
      </c>
      <c r="S55" s="116">
        <f t="shared" si="9"/>
        <v>8529344.709090909</v>
      </c>
      <c r="T55" s="116">
        <f t="shared" si="9"/>
        <v>14911375.109090911</v>
      </c>
    </row>
  </sheetData>
  <mergeCells count="3">
    <mergeCell ref="A1:T1"/>
    <mergeCell ref="A2:T2"/>
    <mergeCell ref="A55:B5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قوانین پایه </vt:lpstr>
      <vt:lpstr>فروردین</vt:lpstr>
      <vt:lpstr>اردیبهشت</vt:lpstr>
      <vt:lpstr>خرداد</vt:lpstr>
      <vt:lpstr>تیر</vt:lpstr>
      <vt:lpstr>مرداد</vt:lpstr>
      <vt:lpstr>شهریور</vt:lpstr>
      <vt:lpstr>مهر</vt:lpstr>
      <vt:lpstr>آبان</vt:lpstr>
      <vt:lpstr>آذر</vt:lpstr>
      <vt:lpstr>دی</vt:lpstr>
      <vt:lpstr>بهمن</vt:lpstr>
      <vt:lpstr>اسفند</vt:lpstr>
      <vt:lpstr>تجمیعی</vt:lpstr>
      <vt:lpstr>نمونه خام</vt:lpstr>
      <vt:lpstr>لیست ارائه به دارایی</vt:lpstr>
    </vt:vector>
  </TitlesOfParts>
  <Company>Gerdoo.Net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Gerdoo</dc:creator>
  <cp:lastModifiedBy>user</cp:lastModifiedBy>
  <dcterms:created xsi:type="dcterms:W3CDTF">2018-09-04T23:12:03Z</dcterms:created>
  <dcterms:modified xsi:type="dcterms:W3CDTF">2018-08-11T17:29:38Z</dcterms:modified>
</cp:coreProperties>
</file>